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ustomProperty2.bin" ContentType="application/vnd.openxmlformats-officedocument.spreadsheetml.customProperty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telenorgroup-my.sharepoint.com/personal/eyvind_lome_telenor_com/Documents/Mine Dokumenter/ANon-Financial Reporting/Analytical tool figures/"/>
    </mc:Choice>
  </mc:AlternateContent>
  <xr:revisionPtr revIDLastSave="0" documentId="8_{0EDEE96C-2FB4-4544-966B-18D2EBDE3C57}" xr6:coauthVersionLast="45" xr6:coauthVersionMax="45" xr10:uidLastSave="{00000000-0000-0000-0000-000000000000}"/>
  <bookViews>
    <workbookView xWindow="-120" yWindow="-120" windowWidth="29040" windowHeight="17640" tabRatio="794" firstSheet="4" activeTab="4" xr2:uid="{00000000-000D-0000-FFFF-FFFF00000000}"/>
  </bookViews>
  <sheets>
    <sheet name="Other_DK (not in use)" sheetId="131" state="hidden" r:id="rId1"/>
    <sheet name="Web File adj Other for Q1-16" sheetId="132" state="hidden" r:id="rId2"/>
    <sheet name="EBITDA Contribution -brukes den" sheetId="129" state="hidden" r:id="rId3"/>
    <sheet name="Ark3" sheetId="113" state="hidden" r:id="rId4"/>
    <sheet name="GROUP" sheetId="135" r:id="rId5"/>
    <sheet name="Norway" sheetId="117" r:id="rId6"/>
    <sheet name="Denmark" sheetId="137" r:id="rId7"/>
    <sheet name="Sweden" sheetId="139" r:id="rId8"/>
    <sheet name="Finland" sheetId="151" r:id="rId9"/>
    <sheet name="dtac" sheetId="138" r:id="rId10"/>
    <sheet name="digi" sheetId="144" r:id="rId11"/>
    <sheet name="Grameenphone" sheetId="145" r:id="rId12"/>
    <sheet name="Pakistan" sheetId="146" r:id="rId13"/>
    <sheet name="Myanmar" sheetId="148" r:id="rId14"/>
    <sheet name="Bulgaria" sheetId="140" r:id="rId15"/>
    <sheet name="Hungary" sheetId="141" r:id="rId16"/>
    <sheet name="Montenegro" sheetId="142" r:id="rId17"/>
    <sheet name="Serbia" sheetId="143" r:id="rId18"/>
    <sheet name="India" sheetId="147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de2" localSheetId="1" hidden="1">{"Side 1",#N/A,FALSE,"Hovedark";"Side 2",#N/A,FALSE,"Hovedark";"Side 3",#N/A,FALSE,"Hovedark"}</definedName>
    <definedName name="_de2" hidden="1">{"Side 1",#N/A,FALSE,"Hovedark";"Side 2",#N/A,FALSE,"Hovedark";"Side 3",#N/A,FALSE,"Hovedark"}</definedName>
    <definedName name="a" localSheetId="14">#REF!</definedName>
    <definedName name="a" localSheetId="6">#REF!</definedName>
    <definedName name="a" localSheetId="10">#REF!</definedName>
    <definedName name="a" localSheetId="9">#REF!</definedName>
    <definedName name="a" localSheetId="8">#REF!</definedName>
    <definedName name="a" localSheetId="11">#REF!</definedName>
    <definedName name="a" localSheetId="4">#REF!</definedName>
    <definedName name="a" localSheetId="15">#REF!</definedName>
    <definedName name="a" localSheetId="18">#REF!</definedName>
    <definedName name="a" localSheetId="16">#REF!</definedName>
    <definedName name="a" localSheetId="13">#REF!</definedName>
    <definedName name="a" localSheetId="5">#REF!</definedName>
    <definedName name="a" localSheetId="0">#REF!</definedName>
    <definedName name="a" localSheetId="12">#REF!</definedName>
    <definedName name="a" localSheetId="17">#REF!</definedName>
    <definedName name="a" localSheetId="7">#REF!</definedName>
    <definedName name="a" localSheetId="1">[1]proforma!#REF!</definedName>
    <definedName name="a">#REF!</definedName>
    <definedName name="a_sted" localSheetId="1">'[2]A-sted'!$A$8:$J$52</definedName>
    <definedName name="a_sted">'[3]A-sted'!$A$8:$J$52</definedName>
    <definedName name="a_sted_akk" localSheetId="1">'[2]A-sted'!$O$8:$AA$59</definedName>
    <definedName name="a_sted_akk">'[3]A-sted'!$O$8:$AA$59</definedName>
    <definedName name="AccessDatabase" hidden="1">"C:\Dokumenter\Carlsberg estimat.mdb"</definedName>
    <definedName name="Användare" localSheetId="14">#REF!</definedName>
    <definedName name="Användare" localSheetId="6">#REF!</definedName>
    <definedName name="Användare" localSheetId="10">#REF!</definedName>
    <definedName name="Användare" localSheetId="9">#REF!</definedName>
    <definedName name="Användare" localSheetId="8">#REF!</definedName>
    <definedName name="Användare" localSheetId="11">#REF!</definedName>
    <definedName name="Användare" localSheetId="4">#REF!</definedName>
    <definedName name="Användare" localSheetId="15">#REF!</definedName>
    <definedName name="Användare" localSheetId="18">#REF!</definedName>
    <definedName name="Användare" localSheetId="16">#REF!</definedName>
    <definedName name="Användare" localSheetId="13">#REF!</definedName>
    <definedName name="Användare" localSheetId="5">#REF!</definedName>
    <definedName name="Användare" localSheetId="0">#REF!</definedName>
    <definedName name="Användare" localSheetId="12">#REF!</definedName>
    <definedName name="Användare" localSheetId="17">#REF!</definedName>
    <definedName name="Användare" localSheetId="7">#REF!</definedName>
    <definedName name="Användare" localSheetId="1">#REF!</definedName>
    <definedName name="Användare">#REF!</definedName>
    <definedName name="Button_3">"Carlsberg_estimat_Resultatopgørelse_List"</definedName>
    <definedName name="Company_Code" localSheetId="1">[4]Front!$E$10</definedName>
    <definedName name="Company_Code">[5]Front!$E$10</definedName>
    <definedName name="Company_Name" localSheetId="1">[4]Front!$E$11</definedName>
    <definedName name="Company_Name">[5]Front!$E$11</definedName>
    <definedName name="Currency" localSheetId="1">[4]Front!$E$13</definedName>
    <definedName name="Currency">[5]Front!$E$15</definedName>
    <definedName name="d" localSheetId="14">#REF!</definedName>
    <definedName name="d" localSheetId="10">#REF!</definedName>
    <definedName name="d" localSheetId="9">#REF!</definedName>
    <definedName name="d" localSheetId="8">#REF!</definedName>
    <definedName name="d" localSheetId="11">#REF!</definedName>
    <definedName name="d" localSheetId="15">#REF!</definedName>
    <definedName name="d" localSheetId="18">#REF!</definedName>
    <definedName name="d" localSheetId="16">#REF!</definedName>
    <definedName name="d" localSheetId="13">#REF!</definedName>
    <definedName name="d" localSheetId="12">#REF!</definedName>
    <definedName name="d" localSheetId="17">#REF!</definedName>
    <definedName name="d" localSheetId="7">#REF!</definedName>
    <definedName name="d">#REF!</definedName>
    <definedName name="Datatabell" localSheetId="14">#REF!</definedName>
    <definedName name="Datatabell" localSheetId="6">#REF!</definedName>
    <definedName name="Datatabell" localSheetId="10">#REF!</definedName>
    <definedName name="Datatabell" localSheetId="9">#REF!</definedName>
    <definedName name="Datatabell" localSheetId="8">#REF!</definedName>
    <definedName name="Datatabell" localSheetId="11">#REF!</definedName>
    <definedName name="Datatabell" localSheetId="4">#REF!</definedName>
    <definedName name="Datatabell" localSheetId="15">#REF!</definedName>
    <definedName name="Datatabell" localSheetId="18">#REF!</definedName>
    <definedName name="Datatabell" localSheetId="16">#REF!</definedName>
    <definedName name="Datatabell" localSheetId="13">#REF!</definedName>
    <definedName name="Datatabell" localSheetId="5">#REF!</definedName>
    <definedName name="Datatabell" localSheetId="0">#REF!</definedName>
    <definedName name="Datatabell" localSheetId="12">#REF!</definedName>
    <definedName name="Datatabell" localSheetId="17">#REF!</definedName>
    <definedName name="Datatabell" localSheetId="7">#REF!</definedName>
    <definedName name="Datatabell" localSheetId="1">#REF!</definedName>
    <definedName name="Datatabell">#REF!</definedName>
    <definedName name="Date" localSheetId="1">[4]Front!$E$14</definedName>
    <definedName name="Date">[5]Front!$E$16</definedName>
    <definedName name="ddd" hidden="1">{"Side 1",#N/A,FALSE,"Hovedark";"Side 2",#N/A,FALSE,"Hovedark";"Side 3",#N/A,FALSE,"Hovedark"}</definedName>
    <definedName name="de3f" localSheetId="1" hidden="1">{"Resultat",#N/A,TRUE,"Hovedtal";"Balance",#N/A,TRUE,"Hovedtal";"Cash_Flow",#N/A,TRUE,"Hovedtal"}</definedName>
    <definedName name="de3f" hidden="1">{"Resultat",#N/A,TRUE,"Hovedtal";"Balance",#N/A,TRUE,"Hovedtal";"Cash_Flow",#N/A,TRUE,"Hovedtal"}</definedName>
    <definedName name="dew">[6]Front!$E$12</definedName>
    <definedName name="dfw">[6]Front!$E$16</definedName>
    <definedName name="dropdownyear" localSheetId="14">#REF!</definedName>
    <definedName name="dropdownyear" localSheetId="6">#REF!</definedName>
    <definedName name="dropdownyear" localSheetId="10">#REF!</definedName>
    <definedName name="dropdownyear" localSheetId="9">#REF!</definedName>
    <definedName name="dropdownyear" localSheetId="8">#REF!</definedName>
    <definedName name="dropdownyear" localSheetId="11">#REF!</definedName>
    <definedName name="dropdownyear" localSheetId="4">#REF!</definedName>
    <definedName name="dropdownyear" localSheetId="15">#REF!</definedName>
    <definedName name="dropdownyear" localSheetId="18">#REF!</definedName>
    <definedName name="dropdownyear" localSheetId="16">#REF!</definedName>
    <definedName name="dropdownyear" localSheetId="13">#REF!</definedName>
    <definedName name="dropdownyear" localSheetId="12">#REF!</definedName>
    <definedName name="dropdownyear" localSheetId="17">#REF!</definedName>
    <definedName name="dropdownyear" localSheetId="7">#REF!</definedName>
    <definedName name="dropdownyear">#REF!</definedName>
    <definedName name="EgenRappPath" localSheetId="14">#REF!</definedName>
    <definedName name="EgenRappPath" localSheetId="6">#REF!</definedName>
    <definedName name="EgenRappPath" localSheetId="10">#REF!</definedName>
    <definedName name="EgenRappPath" localSheetId="9">#REF!</definedName>
    <definedName name="EgenRappPath" localSheetId="8">#REF!</definedName>
    <definedName name="EgenRappPath" localSheetId="11">#REF!</definedName>
    <definedName name="EgenRappPath" localSheetId="4">#REF!</definedName>
    <definedName name="EgenRappPath" localSheetId="15">#REF!</definedName>
    <definedName name="EgenRappPath" localSheetId="18">#REF!</definedName>
    <definedName name="EgenRappPath" localSheetId="16">#REF!</definedName>
    <definedName name="EgenRappPath" localSheetId="13">#REF!</definedName>
    <definedName name="EgenRappPath" localSheetId="5">#REF!</definedName>
    <definedName name="EgenRappPath" localSheetId="0">#REF!</definedName>
    <definedName name="EgenRappPath" localSheetId="12">#REF!</definedName>
    <definedName name="EgenRappPath" localSheetId="17">#REF!</definedName>
    <definedName name="EgenRappPath" localSheetId="7">#REF!</definedName>
    <definedName name="EgenRappPath" localSheetId="1">#REF!</definedName>
    <definedName name="EgenRappPath">#REF!</definedName>
    <definedName name="EssAliasTable" localSheetId="1">"Default"</definedName>
    <definedName name="EssfHasNonUnique" localSheetId="14">"FALSE"</definedName>
    <definedName name="EssfHasNonUnique" localSheetId="6">"FALSE"</definedName>
    <definedName name="EssfHasNonUnique" localSheetId="10">"FALSE"</definedName>
    <definedName name="EssfHasNonUnique" localSheetId="9">"FALSE"</definedName>
    <definedName name="EssfHasNonUnique" localSheetId="8">"FALSE"</definedName>
    <definedName name="EssfHasNonUnique" localSheetId="11">"FALSE"</definedName>
    <definedName name="EssfHasNonUnique" localSheetId="4">"FALSE"</definedName>
    <definedName name="EssfHasNonUnique" localSheetId="15">"FALSE"</definedName>
    <definedName name="EssfHasNonUnique" localSheetId="18">"FALSE"</definedName>
    <definedName name="EssfHasNonUnique" localSheetId="16">"FALSE"</definedName>
    <definedName name="EssfHasNonUnique" localSheetId="13">"FALSE"</definedName>
    <definedName name="EssfHasNonUnique" localSheetId="5">"FALSE"</definedName>
    <definedName name="EssfHasNonUnique" localSheetId="12">"FALSE"</definedName>
    <definedName name="EssfHasNonUnique" localSheetId="17">"FALSE"</definedName>
    <definedName name="EssfHasNonUnique" localSheetId="7">"FALSE"</definedName>
    <definedName name="EssfHasNonUnique" localSheetId="1">"FALSE"</definedName>
    <definedName name="EssLatest" localSheetId="14">"BegBalance"</definedName>
    <definedName name="EssLatest" localSheetId="6">"BegBalance"</definedName>
    <definedName name="EssLatest" localSheetId="10">"BegBalance"</definedName>
    <definedName name="EssLatest" localSheetId="9">"BegBalance"</definedName>
    <definedName name="EssLatest" localSheetId="8">"BegBalance"</definedName>
    <definedName name="EssLatest" localSheetId="11">"BegBalance"</definedName>
    <definedName name="EssLatest" localSheetId="4">"BegBalance"</definedName>
    <definedName name="EssLatest" localSheetId="15">"BegBalance"</definedName>
    <definedName name="EssLatest" localSheetId="18">"BegBalance"</definedName>
    <definedName name="EssLatest" localSheetId="16">"BegBalance"</definedName>
    <definedName name="EssLatest" localSheetId="13">"BegBalance"</definedName>
    <definedName name="EssLatest" localSheetId="5">"BegBalance"</definedName>
    <definedName name="EssLatest" localSheetId="12">"BegBalance"</definedName>
    <definedName name="EssLatest" localSheetId="17">"BegBalance"</definedName>
    <definedName name="EssLatest" localSheetId="7">"BegBalance"</definedName>
    <definedName name="EssLatest" localSheetId="1">"BegBalance"</definedName>
    <definedName name="EssOptions" localSheetId="14">"A1100000000121000011001101120_020 020 "</definedName>
    <definedName name="EssOptions" localSheetId="6">"A1100000000121000011001101120_020 020 "</definedName>
    <definedName name="EssOptions" localSheetId="10">"A1100000000121000011001101120_020 020 "</definedName>
    <definedName name="EssOptions" localSheetId="9">"A1100000000121000011001101120_020 020 "</definedName>
    <definedName name="EssOptions" localSheetId="8">"A1100000000121000011001101120_020 020 "</definedName>
    <definedName name="EssOptions" localSheetId="11">"A1100000000121000011001101120_020 020 "</definedName>
    <definedName name="EssOptions" localSheetId="4">"A1100000000121000011001101120_020 020 "</definedName>
    <definedName name="EssOptions" localSheetId="15">"A1100000000121000011001101120_020 020 "</definedName>
    <definedName name="EssOptions" localSheetId="18">"A1100000000121000011001101120_020 020 "</definedName>
    <definedName name="EssOptions" localSheetId="16">"A1100000000121000011001101120_020 020 "</definedName>
    <definedName name="EssOptions" localSheetId="13">"A1100000000121000011001101120_020 020 "</definedName>
    <definedName name="EssOptions" localSheetId="5">"A1100000000121000011001101120_020 020 "</definedName>
    <definedName name="EssOptions" localSheetId="12">"A1100000000121000011001101120_020 020 "</definedName>
    <definedName name="EssOptions" localSheetId="17">"A1100000000121000011001101120_020 020 "</definedName>
    <definedName name="EssOptions" localSheetId="7">"A1100000000121000011001101120_020 020 "</definedName>
    <definedName name="EssOptions" localSheetId="1">"A1100000000111000011001101020_01000"</definedName>
    <definedName name="EssSamplingValue" localSheetId="14">100</definedName>
    <definedName name="EssSamplingValue" localSheetId="6">100</definedName>
    <definedName name="EssSamplingValue" localSheetId="10">100</definedName>
    <definedName name="EssSamplingValue" localSheetId="9">100</definedName>
    <definedName name="EssSamplingValue" localSheetId="8">100</definedName>
    <definedName name="EssSamplingValue" localSheetId="11">100</definedName>
    <definedName name="EssSamplingValue" localSheetId="4">100</definedName>
    <definedName name="EssSamplingValue" localSheetId="15">100</definedName>
    <definedName name="EssSamplingValue" localSheetId="18">100</definedName>
    <definedName name="EssSamplingValue" localSheetId="16">100</definedName>
    <definedName name="EssSamplingValue" localSheetId="13">100</definedName>
    <definedName name="EssSamplingValue" localSheetId="5">100</definedName>
    <definedName name="EssSamplingValue" localSheetId="12">100</definedName>
    <definedName name="EssSamplingValue" localSheetId="17">100</definedName>
    <definedName name="EssSamplingValue" localSheetId="7">100</definedName>
    <definedName name="EssSamplingValue" localSheetId="1">100</definedName>
    <definedName name="ew" localSheetId="1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ew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fvq" localSheetId="1" hidden="1">{"Side 1",#N/A,FALSE,"Hovedark";"Side 2",#N/A,FALSE,"Hovedark";"Cash Flow",#N/A,FALSE,"Hovedark";"Breakdown",#N/A,FALSE,"Breakdown";"Valuation",#N/A,FALSE,"Valuation";"Bidrag",#N/A,FALSE,"Bidrag"}</definedName>
    <definedName name="fvq" hidden="1">{"Side 1",#N/A,FALSE,"Hovedark";"Side 2",#N/A,FALSE,"Hovedark";"Cash Flow",#N/A,FALSE,"Hovedark";"Breakdown",#N/A,FALSE,"Breakdown";"Valuation",#N/A,FALSE,"Valuation";"Bidrag",#N/A,FALSE,"Bidrag"}</definedName>
    <definedName name="GROUP" localSheetId="14">#REF!</definedName>
    <definedName name="GROUP" localSheetId="6">#REF!</definedName>
    <definedName name="GROUP" localSheetId="10">#REF!</definedName>
    <definedName name="GROUP" localSheetId="9">#REF!</definedName>
    <definedName name="GROUP" localSheetId="8">#REF!</definedName>
    <definedName name="GROUP" localSheetId="11">#REF!</definedName>
    <definedName name="GROUP" localSheetId="15">#REF!</definedName>
    <definedName name="GROUP" localSheetId="18">#REF!</definedName>
    <definedName name="GROUP" localSheetId="16">#REF!</definedName>
    <definedName name="GROUP" localSheetId="13">#REF!</definedName>
    <definedName name="GROUP" localSheetId="12">#REF!</definedName>
    <definedName name="GROUP" localSheetId="17">#REF!</definedName>
    <definedName name="GROUP" localSheetId="7">#REF!</definedName>
    <definedName name="GROUP">#REF!</definedName>
    <definedName name="hei" localSheetId="1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hei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henning" localSheetId="1" hidden="1">{"Side 1",#N/A,FALSE,"Hovedark";"Side 2",#N/A,FALSE,"Hovedark";"Cash Flow",#N/A,FALSE,"Hovedark";"Breakdown",#N/A,FALSE,"Breakdown";"Valuation",#N/A,FALSE,"Valuation";"Bidrag",#N/A,FALSE,"Bidrag"}</definedName>
    <definedName name="henning" hidden="1">{"Side 1",#N/A,FALSE,"Hovedark";"Side 2",#N/A,FALSE,"Hovedark";"Cash Flow",#N/A,FALSE,"Hovedark";"Breakdown",#N/A,FALSE,"Breakdown";"Valuation",#N/A,FALSE,"Valuation";"Bidrag",#N/A,FALSE,"Bidrag"}</definedName>
    <definedName name="k_kost" localSheetId="1">'[2]K-kost'!$A$9:$J$37</definedName>
    <definedName name="k_kost">'[3]K-kost'!$A$9:$J$37</definedName>
    <definedName name="k_kost_akk" localSheetId="1">'[2]K-kost'!$O$8:$AA$42</definedName>
    <definedName name="k_kost_akk">'[3]K-kost'!$O$8:$AA$42</definedName>
    <definedName name="kdfløs">[4]Front!$E$15</definedName>
    <definedName name="Kopieringsområde" localSheetId="1">'[7]Business Sol'!$A$7:$K$77</definedName>
    <definedName name="Kopieringsområde">'[8]Business Sol'!$A$7:$K$77</definedName>
    <definedName name="Lösenord" localSheetId="14">#REF!</definedName>
    <definedName name="Lösenord" localSheetId="6">#REF!</definedName>
    <definedName name="Lösenord" localSheetId="10">#REF!</definedName>
    <definedName name="Lösenord" localSheetId="9">#REF!</definedName>
    <definedName name="Lösenord" localSheetId="8">#REF!</definedName>
    <definedName name="Lösenord" localSheetId="11">#REF!</definedName>
    <definedName name="Lösenord" localSheetId="4">#REF!</definedName>
    <definedName name="Lösenord" localSheetId="15">#REF!</definedName>
    <definedName name="Lösenord" localSheetId="18">#REF!</definedName>
    <definedName name="Lösenord" localSheetId="16">#REF!</definedName>
    <definedName name="Lösenord" localSheetId="13">#REF!</definedName>
    <definedName name="Lösenord" localSheetId="5">#REF!</definedName>
    <definedName name="Lösenord" localSheetId="0">#REF!</definedName>
    <definedName name="Lösenord" localSheetId="12">#REF!</definedName>
    <definedName name="Lösenord" localSheetId="17">#REF!</definedName>
    <definedName name="Lösenord" localSheetId="7">#REF!</definedName>
    <definedName name="Lösenord" localSheetId="1">#REF!</definedName>
    <definedName name="Lösenord">#REF!</definedName>
    <definedName name="mnd">[9]Minoritet_merverd!$B$2</definedName>
    <definedName name="Month" localSheetId="14">[4]Front!#REF!</definedName>
    <definedName name="Month" localSheetId="6">[4]Front!#REF!</definedName>
    <definedName name="Month" localSheetId="10">[4]Front!#REF!</definedName>
    <definedName name="Month" localSheetId="9">[4]Front!#REF!</definedName>
    <definedName name="Month" localSheetId="8">[4]Front!#REF!</definedName>
    <definedName name="Month" localSheetId="11">[4]Front!#REF!</definedName>
    <definedName name="Month" localSheetId="4">[4]Front!#REF!</definedName>
    <definedName name="Month" localSheetId="15">[4]Front!#REF!</definedName>
    <definedName name="Month" localSheetId="18">[4]Front!#REF!</definedName>
    <definedName name="Month" localSheetId="16">[4]Front!#REF!</definedName>
    <definedName name="Month" localSheetId="13">[4]Front!#REF!</definedName>
    <definedName name="Month" localSheetId="5">[4]Front!#REF!</definedName>
    <definedName name="Month" localSheetId="0">[4]Front!#REF!</definedName>
    <definedName name="Month" localSheetId="12">[4]Front!#REF!</definedName>
    <definedName name="Month" localSheetId="17">[4]Front!#REF!</definedName>
    <definedName name="Month" localSheetId="7">[4]Front!#REF!</definedName>
    <definedName name="Month" localSheetId="1">[4]Front!#REF!</definedName>
    <definedName name="Month">[4]Front!#REF!</definedName>
    <definedName name="måned" localSheetId="1">[10]Grunndata!$B$3:$C$14</definedName>
    <definedName name="måned">[11]Grunndata!$B$3:$C$14</definedName>
    <definedName name="Period" localSheetId="1">[4]Front!#REF!</definedName>
    <definedName name="Period">[5]Front!$E$12</definedName>
    <definedName name="_xlnm.Print_Area" localSheetId="14">Bulgaria!$A$1:$G$37</definedName>
    <definedName name="_xlnm.Print_Area" localSheetId="6">Denmark!$A$1:$I$33</definedName>
    <definedName name="_xlnm.Print_Area" localSheetId="10">digi!$A$1:$I$33</definedName>
    <definedName name="_xlnm.Print_Area" localSheetId="9">dtac!$A$1:$I$33</definedName>
    <definedName name="_xlnm.Print_Area" localSheetId="8">Finland!$A$1:$B$33</definedName>
    <definedName name="_xlnm.Print_Area" localSheetId="11">Grameenphone!$A$1:$I$33</definedName>
    <definedName name="_xlnm.Print_Area" localSheetId="4">GROUP!$A$1:$I$40</definedName>
    <definedName name="_xlnm.Print_Area" localSheetId="15">Hungary!$A$1:$G$36</definedName>
    <definedName name="_xlnm.Print_Area" localSheetId="18">India!$A$1:$F$36</definedName>
    <definedName name="_xlnm.Print_Area" localSheetId="16">Montenegro!$A$1:$G$36</definedName>
    <definedName name="_xlnm.Print_Area" localSheetId="13">Myanmar!$A$1:$H$33</definedName>
    <definedName name="_xlnm.Print_Area" localSheetId="5">Norway!$A$1:$I$34</definedName>
    <definedName name="_xlnm.Print_Area" localSheetId="0">'Other_DK (not in use)'!$B$7:$AR$27</definedName>
    <definedName name="_xlnm.Print_Area" localSheetId="12">Pakistan!$A$1:$I$33</definedName>
    <definedName name="_xlnm.Print_Area" localSheetId="17">Serbia!$A$1:$G$36</definedName>
    <definedName name="_xlnm.Print_Area" localSheetId="7">Sweden!$A$1:$I$33</definedName>
    <definedName name="_xlnm.Print_Area">#N/A</definedName>
    <definedName name="_xlnm.Print_Titles">#N/A</definedName>
    <definedName name="proforma" localSheetId="14">[1]proforma!#REF!</definedName>
    <definedName name="proforma" localSheetId="6">[1]proforma!#REF!</definedName>
    <definedName name="proforma" localSheetId="10">[1]proforma!#REF!</definedName>
    <definedName name="proforma" localSheetId="9">[1]proforma!#REF!</definedName>
    <definedName name="proforma" localSheetId="8">[1]proforma!#REF!</definedName>
    <definedName name="proforma" localSheetId="11">[1]proforma!#REF!</definedName>
    <definedName name="proforma" localSheetId="4">[1]proforma!#REF!</definedName>
    <definedName name="proforma" localSheetId="15">[1]proforma!#REF!</definedName>
    <definedName name="proforma" localSheetId="18">[1]proforma!#REF!</definedName>
    <definedName name="proforma" localSheetId="16">[1]proforma!#REF!</definedName>
    <definedName name="proforma" localSheetId="13">[1]proforma!#REF!</definedName>
    <definedName name="proforma" localSheetId="5">[1]proforma!#REF!</definedName>
    <definedName name="proforma" localSheetId="0">[1]proforma!#REF!</definedName>
    <definedName name="proforma" localSheetId="12">[1]proforma!#REF!</definedName>
    <definedName name="proforma" localSheetId="17">[1]proforma!#REF!</definedName>
    <definedName name="proforma" localSheetId="7">[1]proforma!#REF!</definedName>
    <definedName name="proforma" localSheetId="1">[1]proforma!#REF!</definedName>
    <definedName name="proforma">[1]proforma!#REF!</definedName>
    <definedName name="RapportTyp" localSheetId="14">#REF!</definedName>
    <definedName name="RapportTyp" localSheetId="6">#REF!</definedName>
    <definedName name="RapportTyp" localSheetId="10">#REF!</definedName>
    <definedName name="RapportTyp" localSheetId="9">#REF!</definedName>
    <definedName name="RapportTyp" localSheetId="8">#REF!</definedName>
    <definedName name="RapportTyp" localSheetId="11">#REF!</definedName>
    <definedName name="RapportTyp" localSheetId="4">#REF!</definedName>
    <definedName name="RapportTyp" localSheetId="15">#REF!</definedName>
    <definedName name="RapportTyp" localSheetId="18">#REF!</definedName>
    <definedName name="RapportTyp" localSheetId="16">#REF!</definedName>
    <definedName name="RapportTyp" localSheetId="13">#REF!</definedName>
    <definedName name="RapportTyp" localSheetId="5">#REF!</definedName>
    <definedName name="RapportTyp" localSheetId="0">#REF!</definedName>
    <definedName name="RapportTyp" localSheetId="12">#REF!</definedName>
    <definedName name="RapportTyp" localSheetId="17">#REF!</definedName>
    <definedName name="RapportTyp" localSheetId="7">#REF!</definedName>
    <definedName name="RapportTyp" localSheetId="1">#REF!</definedName>
    <definedName name="RapportTyp">#REF!</definedName>
    <definedName name="RDT" localSheetId="1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RDT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res_2002" localSheetId="14">#REF!</definedName>
    <definedName name="res_2002" localSheetId="6">#REF!</definedName>
    <definedName name="res_2002" localSheetId="10">#REF!</definedName>
    <definedName name="res_2002" localSheetId="9">#REF!</definedName>
    <definedName name="res_2002" localSheetId="8">#REF!</definedName>
    <definedName name="res_2002" localSheetId="11">#REF!</definedName>
    <definedName name="res_2002" localSheetId="4">#REF!</definedName>
    <definedName name="res_2002" localSheetId="15">#REF!</definedName>
    <definedName name="res_2002" localSheetId="18">#REF!</definedName>
    <definedName name="res_2002" localSheetId="16">#REF!</definedName>
    <definedName name="res_2002" localSheetId="13">#REF!</definedName>
    <definedName name="res_2002" localSheetId="5">#REF!</definedName>
    <definedName name="res_2002" localSheetId="0">#REF!</definedName>
    <definedName name="res_2002" localSheetId="12">#REF!</definedName>
    <definedName name="res_2002" localSheetId="17">#REF!</definedName>
    <definedName name="res_2002" localSheetId="7">#REF!</definedName>
    <definedName name="res_2002" localSheetId="1">#REF!</definedName>
    <definedName name="res_2002">#REF!</definedName>
    <definedName name="res_2002_a" localSheetId="14">#REF!</definedName>
    <definedName name="res_2002_a" localSheetId="6">#REF!</definedName>
    <definedName name="res_2002_a" localSheetId="10">#REF!</definedName>
    <definedName name="res_2002_a" localSheetId="9">#REF!</definedName>
    <definedName name="res_2002_a" localSheetId="8">#REF!</definedName>
    <definedName name="res_2002_a" localSheetId="11">#REF!</definedName>
    <definedName name="res_2002_a" localSheetId="4">#REF!</definedName>
    <definedName name="res_2002_a" localSheetId="15">#REF!</definedName>
    <definedName name="res_2002_a" localSheetId="18">#REF!</definedName>
    <definedName name="res_2002_a" localSheetId="16">#REF!</definedName>
    <definedName name="res_2002_a" localSheetId="13">#REF!</definedName>
    <definedName name="res_2002_a" localSheetId="5">#REF!</definedName>
    <definedName name="res_2002_a" localSheetId="0">#REF!</definedName>
    <definedName name="res_2002_a" localSheetId="12">#REF!</definedName>
    <definedName name="res_2002_a" localSheetId="17">#REF!</definedName>
    <definedName name="res_2002_a" localSheetId="7">#REF!</definedName>
    <definedName name="res_2002_a" localSheetId="1">#REF!</definedName>
    <definedName name="res_2002_a">#REF!</definedName>
    <definedName name="TelenorGroup" localSheetId="14">#REF!</definedName>
    <definedName name="TelenorGroup" localSheetId="6">#REF!</definedName>
    <definedName name="TelenorGroup" localSheetId="10">#REF!</definedName>
    <definedName name="TelenorGroup" localSheetId="9">#REF!</definedName>
    <definedName name="TelenorGroup" localSheetId="8">#REF!</definedName>
    <definedName name="TelenorGroup" localSheetId="11">#REF!</definedName>
    <definedName name="TelenorGroup" localSheetId="15">#REF!</definedName>
    <definedName name="TelenorGroup" localSheetId="18">#REF!</definedName>
    <definedName name="TelenorGroup" localSheetId="16">#REF!</definedName>
    <definedName name="TelenorGroup" localSheetId="13">#REF!</definedName>
    <definedName name="TelenorGroup" localSheetId="12">#REF!</definedName>
    <definedName name="TelenorGroup" localSheetId="17">#REF!</definedName>
    <definedName name="TelenorGroup" localSheetId="7">#REF!</definedName>
    <definedName name="TelenorGroup">#REF!</definedName>
    <definedName name="test" localSheetId="14">[1]proforma!#REF!</definedName>
    <definedName name="test" localSheetId="6">[1]proforma!#REF!</definedName>
    <definedName name="test" localSheetId="10">[1]proforma!#REF!</definedName>
    <definedName name="test" localSheetId="9">[1]proforma!#REF!</definedName>
    <definedName name="test" localSheetId="8">[1]proforma!#REF!</definedName>
    <definedName name="test" localSheetId="11">[1]proforma!#REF!</definedName>
    <definedName name="test" localSheetId="15">[1]proforma!#REF!</definedName>
    <definedName name="test" localSheetId="18">[1]proforma!#REF!</definedName>
    <definedName name="test" localSheetId="16">[1]proforma!#REF!</definedName>
    <definedName name="test" localSheetId="13">[1]proforma!#REF!</definedName>
    <definedName name="test" localSheetId="12">[1]proforma!#REF!</definedName>
    <definedName name="test" localSheetId="17">[1]proforma!#REF!</definedName>
    <definedName name="test" localSheetId="7">[1]proforma!#REF!</definedName>
    <definedName name="test">[1]proforma!#REF!</definedName>
    <definedName name="Transaction_Type" localSheetId="1">[4]Front!$E$15</definedName>
    <definedName name="Transaction_Type">[5]Front!$E$20</definedName>
    <definedName name="vew" localSheetId="1" hidden="1">{"Res_og_nøgle",#N/A,FALSE,"Hovedark";"Balance",#N/A,FALSE,"Hovedark";"Bagside_DK",#N/A,FALSE,"Bagside"}</definedName>
    <definedName name="vew" hidden="1">{"Res_og_nøgle",#N/A,FALSE,"Hovedark";"Balance",#N/A,FALSE,"Hovedark";"Bagside_DK",#N/A,FALSE,"Bagside"}</definedName>
    <definedName name="vis_måned" localSheetId="1">[10]Grunndata!$A$3:$B$14</definedName>
    <definedName name="vis_måned">[11]Grunndata!$A$3:$B$14</definedName>
    <definedName name="wrn.C_G_Hele." localSheetId="1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_G_Hele." hidden="1">{"Side 1",#N/A,FALSE,"Hovedark";"Side 2",#N/A,FALSE,"Hovedark";"Cash Flow",#N/A,FALSE,"Hovedark";"Butik_oms",#N/A,FALSE,"Omsætning";"Lande_oms",#N/A,FALSE,"Land";"Halvår",#N/A,FALSE,"Halvår";"Valuation",#N/A,FALSE,"Valuation";"DCF",#N/A,FALSE,"DCF";"Bidrag",#N/A,FALSE,"Bidrag";"Bagside DK",#N/A,FALSE,"Bagside"}</definedName>
    <definedName name="wrn.Central." localSheetId="1" hidden="1">{"Side 1",#N/A,FALSE,"Hovedark";"Side 2",#N/A,FALSE,"Hovedark";"Side 3",#N/A,FALSE,"Hovedark"}</definedName>
    <definedName name="wrn.Central." hidden="1">{"Side 1",#N/A,FALSE,"Hovedark";"Side 2",#N/A,FALSE,"Hovedark";"Side 3",#N/A,FALSE,"Hovedark"}</definedName>
    <definedName name="wrn.Dahl." localSheetId="1" hidden="1">{"Resultat",#N/A,TRUE,"Hovedtal";"Balance",#N/A,TRUE,"Hovedtal";"Cash_Flow",#N/A,TRUE,"Hovedtal"}</definedName>
    <definedName name="wrn.Dahl." hidden="1">{"Resultat",#N/A,TRUE,"Hovedtal";"Balance",#N/A,TRUE,"Hovedtal";"Cash_Flow",#N/A,TRUE,"Hovedtal"}</definedName>
    <definedName name="wrn.DLH_hele." localSheetId="1" hidden="1">{"Side 1",#N/A,FALSE,"Hovedark";"Side 2",#N/A,FALSE,"Hovedark";"Cash Flow",#N/A,FALSE,"Hovedark";"Breakdown",#N/A,FALSE,"Breakdown";"Valuation",#N/A,FALSE,"Valuation";"Bidrag",#N/A,FALSE,"Bidrag"}</definedName>
    <definedName name="wrn.DLH_hele." hidden="1">{"Side 1",#N/A,FALSE,"Hovedark";"Side 2",#N/A,FALSE,"Hovedark";"Cash Flow",#N/A,FALSE,"Hovedark";"Breakdown",#N/A,FALSE,"Breakdown";"Valuation",#N/A,FALSE,"Valuation";"Bidrag",#N/A,FALSE,"Bidrag"}</definedName>
    <definedName name="wrn.Flugger." localSheetId="1" hidden="1">{"Res_og_nøgle",#N/A,FALSE,"Hovedark";"Balance",#N/A,FALSE,"Hovedark";"Bagside_DK",#N/A,FALSE,"Bagside"}</definedName>
    <definedName name="wrn.Flugger." hidden="1">{"Res_og_nøgle",#N/A,FALSE,"Hovedark";"Balance",#N/A,FALSE,"Hovedark";"Bagside_DK",#N/A,FALSE,"Bagside"}</definedName>
    <definedName name="wrn.Hele." localSheetId="1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Hele." hidden="1">{"Side 1",#N/A,FALSE,"Hovedark";"Side 2",#N/A,FALSE,"Hovedark";"Cash Flow",#N/A,FALSE,"Hovedark";"Kvartaler",#N/A,FALSE,"Kvartaler";"Div_1",#N/A,FALSE,"Divisioner";"Div_2",#N/A,FALSE,"Divisioner";"Aggregeret",#N/A,FALSE,"Divisioner";"Oppsummering",#N/A,FALSE,"Divisioner";"Produkter",#N/A,FALSE,"Produkter";"Bakside",#N/A,FALSE,"Bagside"}</definedName>
    <definedName name="wrn.InWear_Hele." localSheetId="1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InWear_Hele." hidden="1">{"Side 1",#N/A,FALSE,"Hovedark";"Side 2",#N/A,FALSE,"Hovedark";"Cash Flow",#N/A,FALSE,"Hovedark";"Valuation",#N/A,FALSE,"Valuation";"Bagside DK",#N/A,FALSE,"Bagside";"Overblik",#N/A,FALSE,"Butikker";"Egne_but",#N/A,FALSE,"Butikker";"Andet_salg",#N/A,FALSE,"Butikker";"Halvår",#N/A,FALSE,"Halvår";"Investeringer",#N/A,FALSE,"Investeringer"}</definedName>
    <definedName name="wrn.Jamo_Hele." localSheetId="1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Jamo_Hele." hidden="1">{"Side 1",#N/A,FALSE,"Hovedark";"Side 2",#N/A,FALSE,"Hovedark";"Cash Flow",#N/A,FALSE,"Hovedark";"Bagside DK",#N/A,FALSE,"Bagside";"Bidrag",#N/A,FALSE,"Bidrag";"Valuation",#N/A,FALSE,"Valuation";"Privatforbrug",#N/A,FALSE,"Macro";"Penetreing",#N/A,FALSE,"Oms. forv.";"Prod_Markeder",#N/A,FALSE,"Oms. forv.";"penetreing",#N/A,FALSE,"Penetrering"}</definedName>
    <definedName name="wrn.pip." localSheetId="1" hidden="1">{"Aar",#N/A,FALSE,"Divisioner";"Kvartaler",#N/A,FALSE,"Divisioner";"Aggregering",#N/A,FALSE,"Divisioner";"Aar",#N/A,FALSE,"Norge div. (gl)";"Kvartal",#N/A,FALSE,"Norge div. (gl)";"Samling",#N/A,FALSE,"Norge div. (gl)"}</definedName>
    <definedName name="wrn.pip." hidden="1">{"Aar",#N/A,FALSE,"Divisioner";"Kvartaler",#N/A,FALSE,"Divisioner";"Aggregering",#N/A,FALSE,"Divisioner";"Aar",#N/A,FALSE,"Norge div. (gl)";"Kvartal",#N/A,FALSE,"Norge div. (gl)";"Samling",#N/A,FALSE,"Norge div. (gl)"}</definedName>
    <definedName name="wrn.Temp." localSheetId="1" hidden="1">{"Side 1",#N/A,FALSE,"Hovedark";"Valuation",#N/A,FALSE,"Valuation";"Side 2",#N/A,FALSE,"Hovedark";"Cash Flow",#N/A,FALSE,"Hovedark";"Bidrag",#N/A,FALSE,"Bidrag"}</definedName>
    <definedName name="wrn.Temp." hidden="1">{"Side 1",#N/A,FALSE,"Hovedark";"Valuation",#N/A,FALSE,"Valuation";"Side 2",#N/A,FALSE,"Hovedark";"Cash Flow",#N/A,FALSE,"Hovedark";"Bidrag",#N/A,FALSE,"Bidrag"}</definedName>
    <definedName name="Year">[4]Front!$E$12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0" i="132" l="1"/>
  <c r="K30" i="132"/>
  <c r="J30" i="132"/>
  <c r="J39" i="132" s="1"/>
  <c r="I30" i="132"/>
  <c r="H30" i="132"/>
  <c r="G30" i="132"/>
  <c r="F30" i="132"/>
  <c r="F39" i="132" s="1"/>
  <c r="E30" i="132"/>
  <c r="D30" i="132"/>
  <c r="C30" i="132"/>
  <c r="L23" i="132"/>
  <c r="L26" i="132" s="1"/>
  <c r="K23" i="132"/>
  <c r="K26" i="132" s="1"/>
  <c r="J23" i="132"/>
  <c r="J26" i="132" s="1"/>
  <c r="I23" i="132"/>
  <c r="I26" i="132" s="1"/>
  <c r="H23" i="132"/>
  <c r="H26" i="132" s="1"/>
  <c r="G23" i="132"/>
  <c r="G26" i="132" s="1"/>
  <c r="F23" i="132"/>
  <c r="F26" i="132" s="1"/>
  <c r="E23" i="132"/>
  <c r="E26" i="132" s="1"/>
  <c r="D23" i="132"/>
  <c r="D26" i="132" s="1"/>
  <c r="C23" i="132"/>
  <c r="C26" i="132" s="1"/>
  <c r="L16" i="132"/>
  <c r="L19" i="132" s="1"/>
  <c r="K16" i="132"/>
  <c r="K19" i="132" s="1"/>
  <c r="J16" i="132"/>
  <c r="J19" i="132" s="1"/>
  <c r="I16" i="132"/>
  <c r="I19" i="132" s="1"/>
  <c r="H16" i="132"/>
  <c r="H19" i="132" s="1"/>
  <c r="G16" i="132"/>
  <c r="G19" i="132" s="1"/>
  <c r="F16" i="132"/>
  <c r="F19" i="132" s="1"/>
  <c r="E16" i="132"/>
  <c r="E19" i="132" s="1"/>
  <c r="D16" i="132"/>
  <c r="D19" i="132" s="1"/>
  <c r="C16" i="132"/>
  <c r="C19" i="132" s="1"/>
  <c r="L9" i="132"/>
  <c r="K9" i="132"/>
  <c r="K38" i="132" s="1"/>
  <c r="J9" i="132"/>
  <c r="J38" i="132" s="1"/>
  <c r="I9" i="132"/>
  <c r="H9" i="132"/>
  <c r="G9" i="132"/>
  <c r="G38" i="132" s="1"/>
  <c r="F9" i="132"/>
  <c r="F38" i="132" s="1"/>
  <c r="E9" i="132"/>
  <c r="D9" i="132"/>
  <c r="C9" i="132"/>
  <c r="C38" i="132" s="1"/>
  <c r="J12" i="132" l="1"/>
  <c r="F33" i="132"/>
  <c r="E33" i="132"/>
  <c r="E39" i="132"/>
  <c r="H12" i="132"/>
  <c r="H38" i="132"/>
  <c r="J33" i="132"/>
  <c r="E12" i="132"/>
  <c r="E38" i="132"/>
  <c r="I12" i="132"/>
  <c r="I38" i="132"/>
  <c r="C12" i="132"/>
  <c r="K12" i="132"/>
  <c r="C33" i="132"/>
  <c r="C39" i="132"/>
  <c r="G33" i="132"/>
  <c r="G39" i="132"/>
  <c r="K33" i="132"/>
  <c r="K39" i="132"/>
  <c r="G12" i="132"/>
  <c r="I33" i="132"/>
  <c r="I39" i="132"/>
  <c r="D12" i="132"/>
  <c r="D38" i="132"/>
  <c r="L12" i="132"/>
  <c r="L38" i="132"/>
  <c r="F12" i="132"/>
  <c r="D33" i="132"/>
  <c r="D39" i="132"/>
  <c r="H33" i="132"/>
  <c r="H39" i="132"/>
  <c r="L33" i="132"/>
  <c r="L39" i="132"/>
  <c r="M39" i="132" l="1"/>
  <c r="M38" i="132"/>
  <c r="M26" i="131" l="1"/>
  <c r="L26" i="131"/>
  <c r="K26" i="131"/>
  <c r="J26" i="131"/>
  <c r="G26" i="131"/>
  <c r="AA26" i="131" s="1"/>
  <c r="E26" i="131"/>
  <c r="Z26" i="131" s="1"/>
  <c r="J22" i="131"/>
  <c r="AD22" i="131" s="1"/>
  <c r="M27" i="131"/>
  <c r="L27" i="131"/>
  <c r="K27" i="131"/>
  <c r="J27" i="131"/>
  <c r="AD27" i="131" s="1"/>
  <c r="M23" i="131"/>
  <c r="L23" i="131"/>
  <c r="K23" i="131"/>
  <c r="J23" i="131"/>
  <c r="AD23" i="131" s="1"/>
  <c r="M22" i="131"/>
  <c r="L22" i="131"/>
  <c r="K22" i="131"/>
  <c r="M20" i="131"/>
  <c r="L20" i="131"/>
  <c r="K20" i="131"/>
  <c r="J20" i="131"/>
  <c r="AD20" i="131" s="1"/>
  <c r="M19" i="131"/>
  <c r="L19" i="131"/>
  <c r="K19" i="131"/>
  <c r="J19" i="131"/>
  <c r="AD19" i="131" s="1"/>
  <c r="M16" i="131"/>
  <c r="L16" i="131"/>
  <c r="K16" i="131"/>
  <c r="J16" i="131"/>
  <c r="M15" i="131"/>
  <c r="L15" i="131"/>
  <c r="K15" i="131"/>
  <c r="J15" i="131"/>
  <c r="AD15" i="131" s="1"/>
  <c r="M14" i="131"/>
  <c r="L14" i="131"/>
  <c r="K14" i="131"/>
  <c r="J14" i="131"/>
  <c r="AD14" i="131" s="1"/>
  <c r="M13" i="131"/>
  <c r="M17" i="131" s="1"/>
  <c r="L13" i="131"/>
  <c r="K13" i="131"/>
  <c r="J13" i="131"/>
  <c r="AD13" i="131" s="1"/>
  <c r="G27" i="131"/>
  <c r="AA27" i="131" s="1"/>
  <c r="E27" i="131"/>
  <c r="Z27" i="131" s="1"/>
  <c r="G23" i="131"/>
  <c r="AA23" i="131" s="1"/>
  <c r="E23" i="131"/>
  <c r="Z23" i="131" s="1"/>
  <c r="G22" i="131"/>
  <c r="AA22" i="131" s="1"/>
  <c r="E22" i="131"/>
  <c r="Y22" i="131" s="1"/>
  <c r="G20" i="131"/>
  <c r="AA20" i="131" s="1"/>
  <c r="E20" i="131"/>
  <c r="G19" i="131"/>
  <c r="AA19" i="131" s="1"/>
  <c r="E19" i="131"/>
  <c r="G16" i="131"/>
  <c r="AA16" i="131" s="1"/>
  <c r="E16" i="131"/>
  <c r="Z16" i="131" s="1"/>
  <c r="G15" i="131"/>
  <c r="AA15" i="131" s="1"/>
  <c r="E15" i="131"/>
  <c r="Y15" i="131" s="1"/>
  <c r="G14" i="131"/>
  <c r="E14" i="131"/>
  <c r="G13" i="131"/>
  <c r="AA13" i="131" s="1"/>
  <c r="E13" i="131"/>
  <c r="M12" i="131"/>
  <c r="L12" i="131"/>
  <c r="K12" i="131"/>
  <c r="J12" i="131"/>
  <c r="G12" i="131"/>
  <c r="AA12" i="131" s="1"/>
  <c r="E12" i="131"/>
  <c r="M10" i="131"/>
  <c r="L10" i="131"/>
  <c r="L11" i="131" s="1"/>
  <c r="K10" i="131"/>
  <c r="J10" i="131"/>
  <c r="G10" i="131"/>
  <c r="G11" i="131" s="1"/>
  <c r="AA11" i="131" s="1"/>
  <c r="E10" i="131"/>
  <c r="AQ108" i="131"/>
  <c r="AP108" i="131"/>
  <c r="AO108" i="131"/>
  <c r="AN108" i="131"/>
  <c r="AL108" i="131"/>
  <c r="AK108" i="131"/>
  <c r="AJ108" i="131"/>
  <c r="AI108" i="131"/>
  <c r="AG108" i="131"/>
  <c r="AF108" i="131"/>
  <c r="AE108" i="131"/>
  <c r="AD108" i="131"/>
  <c r="AA108" i="131"/>
  <c r="Z108" i="131"/>
  <c r="Y108" i="131"/>
  <c r="AQ107" i="131"/>
  <c r="AP107" i="131"/>
  <c r="AO107" i="131"/>
  <c r="AN107" i="131"/>
  <c r="AL107" i="131"/>
  <c r="AK107" i="131"/>
  <c r="AJ107" i="131"/>
  <c r="AI107" i="131"/>
  <c r="AG107" i="131"/>
  <c r="AF107" i="131"/>
  <c r="AE107" i="131"/>
  <c r="AD107" i="131"/>
  <c r="AA107" i="131"/>
  <c r="Z107" i="131"/>
  <c r="Y107" i="131"/>
  <c r="AQ105" i="131"/>
  <c r="AP105" i="131"/>
  <c r="AO105" i="131"/>
  <c r="AN105" i="131"/>
  <c r="AA105" i="131"/>
  <c r="Z105" i="131"/>
  <c r="Y105" i="131"/>
  <c r="AQ104" i="131"/>
  <c r="AP104" i="131"/>
  <c r="AO104" i="131"/>
  <c r="AN104" i="131"/>
  <c r="AL104" i="131"/>
  <c r="AK104" i="131"/>
  <c r="AJ104" i="131"/>
  <c r="AI104" i="131"/>
  <c r="AG104" i="131"/>
  <c r="AF104" i="131"/>
  <c r="AE104" i="131"/>
  <c r="AD104" i="131"/>
  <c r="AA104" i="131"/>
  <c r="Z104" i="131"/>
  <c r="Y104" i="131"/>
  <c r="AQ102" i="131"/>
  <c r="AP102" i="131"/>
  <c r="AO102" i="131"/>
  <c r="AN102" i="131"/>
  <c r="AA102" i="131"/>
  <c r="Z102" i="131"/>
  <c r="Y102" i="131"/>
  <c r="AQ101" i="131"/>
  <c r="AP101" i="131"/>
  <c r="AO101" i="131"/>
  <c r="AN101" i="131"/>
  <c r="AL101" i="131"/>
  <c r="AK101" i="131"/>
  <c r="AJ101" i="131"/>
  <c r="AI101" i="131"/>
  <c r="AG101" i="131"/>
  <c r="AF101" i="131"/>
  <c r="AE101" i="131"/>
  <c r="AD101" i="131"/>
  <c r="AA101" i="131"/>
  <c r="Z101" i="131"/>
  <c r="Y101" i="131"/>
  <c r="AQ100" i="131"/>
  <c r="AP100" i="131"/>
  <c r="AO100" i="131"/>
  <c r="AN100" i="131"/>
  <c r="AL100" i="131"/>
  <c r="AK100" i="131"/>
  <c r="AJ100" i="131"/>
  <c r="AI100" i="131"/>
  <c r="AG100" i="131"/>
  <c r="AF100" i="131"/>
  <c r="AE100" i="131"/>
  <c r="AD100" i="131"/>
  <c r="AA100" i="131"/>
  <c r="Z100" i="131"/>
  <c r="Y100" i="131"/>
  <c r="AQ99" i="131"/>
  <c r="AP99" i="131"/>
  <c r="AO99" i="131"/>
  <c r="AN99" i="131"/>
  <c r="AA99" i="131"/>
  <c r="Z99" i="131"/>
  <c r="Y99" i="131"/>
  <c r="AQ98" i="131"/>
  <c r="AP98" i="131"/>
  <c r="AO98" i="131"/>
  <c r="AN98" i="131"/>
  <c r="AA98" i="131"/>
  <c r="Z98" i="131"/>
  <c r="Y98" i="131"/>
  <c r="R98" i="131"/>
  <c r="Q98" i="131"/>
  <c r="Q99" i="131" s="1"/>
  <c r="Q102" i="131" s="1"/>
  <c r="Q105" i="131" s="1"/>
  <c r="P98" i="131"/>
  <c r="O98" i="131"/>
  <c r="O99" i="131" s="1"/>
  <c r="O102" i="131" s="1"/>
  <c r="AI102" i="131" s="1"/>
  <c r="L98" i="131"/>
  <c r="AG98" i="131" s="1"/>
  <c r="K98" i="131"/>
  <c r="J98" i="131"/>
  <c r="J99" i="131" s="1"/>
  <c r="AD99" i="131" s="1"/>
  <c r="AQ97" i="131"/>
  <c r="AP97" i="131"/>
  <c r="AO97" i="131"/>
  <c r="AN97" i="131"/>
  <c r="AL97" i="131"/>
  <c r="AK97" i="131"/>
  <c r="AJ97" i="131"/>
  <c r="AI97" i="131"/>
  <c r="AG97" i="131"/>
  <c r="AF97" i="131"/>
  <c r="AE97" i="131"/>
  <c r="AD97" i="131"/>
  <c r="AB97" i="131"/>
  <c r="AA97" i="131"/>
  <c r="Z97" i="131"/>
  <c r="Y97" i="131"/>
  <c r="AQ96" i="131"/>
  <c r="AP96" i="131"/>
  <c r="AO96" i="131"/>
  <c r="AN96" i="131"/>
  <c r="AL96" i="131"/>
  <c r="AK96" i="131"/>
  <c r="AJ96" i="131"/>
  <c r="AI96" i="131"/>
  <c r="AG96" i="131"/>
  <c r="AF96" i="131"/>
  <c r="AE96" i="131"/>
  <c r="AD96" i="131"/>
  <c r="AA96" i="131"/>
  <c r="Z96" i="131"/>
  <c r="Y96" i="131"/>
  <c r="AQ95" i="131"/>
  <c r="AP95" i="131"/>
  <c r="AO95" i="131"/>
  <c r="AN95" i="131"/>
  <c r="AL95" i="131"/>
  <c r="AK95" i="131"/>
  <c r="AJ95" i="131"/>
  <c r="AI95" i="131"/>
  <c r="AG95" i="131"/>
  <c r="AF95" i="131"/>
  <c r="AE95" i="131"/>
  <c r="AD95" i="131"/>
  <c r="AA95" i="131"/>
  <c r="Z95" i="131"/>
  <c r="Y95" i="131"/>
  <c r="AQ94" i="131"/>
  <c r="AP94" i="131"/>
  <c r="AO94" i="131"/>
  <c r="AN94" i="131"/>
  <c r="AL94" i="131"/>
  <c r="AK94" i="131"/>
  <c r="AJ94" i="131"/>
  <c r="AI94" i="131"/>
  <c r="AG94" i="131"/>
  <c r="AF94" i="131"/>
  <c r="AE94" i="131"/>
  <c r="AD94" i="131"/>
  <c r="AA94" i="131"/>
  <c r="Z94" i="131"/>
  <c r="Y94" i="131"/>
  <c r="AQ93" i="131"/>
  <c r="AP93" i="131"/>
  <c r="AO93" i="131"/>
  <c r="AN93" i="131"/>
  <c r="AL93" i="131"/>
  <c r="AK93" i="131"/>
  <c r="AJ93" i="131"/>
  <c r="AI93" i="131"/>
  <c r="AG93" i="131"/>
  <c r="AF93" i="131"/>
  <c r="AE93" i="131"/>
  <c r="AD93" i="131"/>
  <c r="AA93" i="131"/>
  <c r="Z93" i="131"/>
  <c r="Y93" i="131"/>
  <c r="AQ92" i="131"/>
  <c r="AP92" i="131"/>
  <c r="AO92" i="131"/>
  <c r="AN92" i="131"/>
  <c r="AA92" i="131"/>
  <c r="Z92" i="131"/>
  <c r="Y92" i="131"/>
  <c r="R92" i="131"/>
  <c r="Q92" i="131"/>
  <c r="P92" i="131"/>
  <c r="O92" i="131"/>
  <c r="AI92" i="131" s="1"/>
  <c r="L92" i="131"/>
  <c r="AG92" i="131" s="1"/>
  <c r="K92" i="131"/>
  <c r="J92" i="131"/>
  <c r="AD92" i="131" s="1"/>
  <c r="AQ91" i="131"/>
  <c r="AP91" i="131"/>
  <c r="AO91" i="131"/>
  <c r="AN91" i="131"/>
  <c r="AL91" i="131"/>
  <c r="AK91" i="131"/>
  <c r="AJ91" i="131"/>
  <c r="AI91" i="131"/>
  <c r="AG91" i="131"/>
  <c r="AF91" i="131"/>
  <c r="AE91" i="131"/>
  <c r="AD91" i="131"/>
  <c r="AA91" i="131"/>
  <c r="Z91" i="131"/>
  <c r="Y91" i="131"/>
  <c r="AQ90" i="131"/>
  <c r="AP90" i="131"/>
  <c r="AO90" i="131"/>
  <c r="AN90" i="131"/>
  <c r="AL90" i="131"/>
  <c r="AK90" i="131"/>
  <c r="AJ90" i="131"/>
  <c r="AI90" i="131"/>
  <c r="AG90" i="131"/>
  <c r="AF90" i="131"/>
  <c r="AE90" i="131"/>
  <c r="AD90" i="131"/>
  <c r="AA90" i="131"/>
  <c r="Z90" i="131"/>
  <c r="Y90" i="131"/>
  <c r="AO88" i="131"/>
  <c r="AJ88" i="131"/>
  <c r="AE88" i="131"/>
  <c r="Z88" i="131"/>
  <c r="U88" i="131"/>
  <c r="P88" i="131"/>
  <c r="K88" i="131"/>
  <c r="F88" i="131"/>
  <c r="AQ83" i="131"/>
  <c r="AP83" i="131"/>
  <c r="AO83" i="131"/>
  <c r="AN83" i="131"/>
  <c r="AL83" i="131"/>
  <c r="AK83" i="131"/>
  <c r="AJ83" i="131"/>
  <c r="AI83" i="131"/>
  <c r="AG83" i="131"/>
  <c r="AF83" i="131"/>
  <c r="AE83" i="131"/>
  <c r="AD83" i="131"/>
  <c r="AA83" i="131"/>
  <c r="Z83" i="131"/>
  <c r="Y83" i="131"/>
  <c r="AQ82" i="131"/>
  <c r="AP82" i="131"/>
  <c r="AO82" i="131"/>
  <c r="AN82" i="131"/>
  <c r="AL82" i="131"/>
  <c r="AG82" i="131"/>
  <c r="AF82" i="131"/>
  <c r="AE82" i="131"/>
  <c r="AD82" i="131"/>
  <c r="AA82" i="131"/>
  <c r="Z82" i="131"/>
  <c r="Y82" i="131"/>
  <c r="P82" i="131"/>
  <c r="AK82" i="131" s="1"/>
  <c r="O82" i="131"/>
  <c r="AI82" i="131" s="1"/>
  <c r="AA77" i="131"/>
  <c r="Z77" i="131"/>
  <c r="Y77" i="131"/>
  <c r="AQ76" i="131"/>
  <c r="AP76" i="131"/>
  <c r="AO76" i="131"/>
  <c r="AN76" i="131"/>
  <c r="AL76" i="131"/>
  <c r="AK76" i="131"/>
  <c r="AJ76" i="131"/>
  <c r="AI76" i="131"/>
  <c r="AG76" i="131"/>
  <c r="AF76" i="131"/>
  <c r="AE76" i="131"/>
  <c r="AD76" i="131"/>
  <c r="AA76" i="131"/>
  <c r="Z76" i="131"/>
  <c r="Y76" i="131"/>
  <c r="AQ75" i="131"/>
  <c r="AP75" i="131"/>
  <c r="AO75" i="131"/>
  <c r="AN75" i="131"/>
  <c r="AL75" i="131"/>
  <c r="AK75" i="131"/>
  <c r="AJ75" i="131"/>
  <c r="AI75" i="131"/>
  <c r="AG75" i="131"/>
  <c r="AF75" i="131"/>
  <c r="AE75" i="131"/>
  <c r="AD75" i="131"/>
  <c r="AA75" i="131"/>
  <c r="Z75" i="131"/>
  <c r="Y75" i="131"/>
  <c r="AA74" i="131"/>
  <c r="Z74" i="131"/>
  <c r="Y74" i="131"/>
  <c r="AQ73" i="131"/>
  <c r="AP73" i="131"/>
  <c r="AO73" i="131"/>
  <c r="AN73" i="131"/>
  <c r="AL73" i="131"/>
  <c r="AK73" i="131"/>
  <c r="AJ73" i="131"/>
  <c r="AI73" i="131"/>
  <c r="AG73" i="131"/>
  <c r="AF73" i="131"/>
  <c r="AE73" i="131"/>
  <c r="AD73" i="131"/>
  <c r="AA73" i="131"/>
  <c r="Z73" i="131"/>
  <c r="Y73" i="131"/>
  <c r="AQ72" i="131"/>
  <c r="AP72" i="131"/>
  <c r="AO72" i="131"/>
  <c r="AN72" i="131"/>
  <c r="AL72" i="131"/>
  <c r="AK72" i="131"/>
  <c r="AJ72" i="131"/>
  <c r="AI72" i="131"/>
  <c r="AG72" i="131"/>
  <c r="AF72" i="131"/>
  <c r="AE72" i="131"/>
  <c r="AD72" i="131"/>
  <c r="AA72" i="131"/>
  <c r="Z72" i="131"/>
  <c r="Y72" i="131"/>
  <c r="AA71" i="131"/>
  <c r="Z71" i="131"/>
  <c r="Y71" i="131"/>
  <c r="J71" i="131"/>
  <c r="AD70" i="131"/>
  <c r="AA70" i="131"/>
  <c r="Z70" i="131"/>
  <c r="Y70" i="131"/>
  <c r="W70" i="131"/>
  <c r="V70" i="131"/>
  <c r="U70" i="131"/>
  <c r="T70" i="131"/>
  <c r="AN70" i="131" s="1"/>
  <c r="R70" i="131"/>
  <c r="Q70" i="131"/>
  <c r="P70" i="131"/>
  <c r="O70" i="131"/>
  <c r="AI70" i="131" s="1"/>
  <c r="L70" i="131"/>
  <c r="AG70" i="131" s="1"/>
  <c r="K70" i="131"/>
  <c r="AE70" i="131" s="1"/>
  <c r="AQ69" i="131"/>
  <c r="AP69" i="131"/>
  <c r="AO69" i="131"/>
  <c r="AN69" i="131"/>
  <c r="AL69" i="131"/>
  <c r="AK69" i="131"/>
  <c r="AJ69" i="131"/>
  <c r="AI69" i="131"/>
  <c r="AG69" i="131"/>
  <c r="AF69" i="131"/>
  <c r="AE69" i="131"/>
  <c r="AD69" i="131"/>
  <c r="AB69" i="131"/>
  <c r="AA69" i="131"/>
  <c r="Z69" i="131"/>
  <c r="Y69" i="131"/>
  <c r="AQ68" i="131"/>
  <c r="AP68" i="131"/>
  <c r="AO68" i="131"/>
  <c r="AN68" i="131"/>
  <c r="AL68" i="131"/>
  <c r="AK68" i="131"/>
  <c r="AJ68" i="131"/>
  <c r="AI68" i="131"/>
  <c r="AG68" i="131"/>
  <c r="AF68" i="131"/>
  <c r="AE68" i="131"/>
  <c r="AD68" i="131"/>
  <c r="AA68" i="131"/>
  <c r="Z68" i="131"/>
  <c r="Y68" i="131"/>
  <c r="AQ67" i="131"/>
  <c r="AP67" i="131"/>
  <c r="AO67" i="131"/>
  <c r="AN67" i="131"/>
  <c r="AL67" i="131"/>
  <c r="AK67" i="131"/>
  <c r="AJ67" i="131"/>
  <c r="AI67" i="131"/>
  <c r="AG67" i="131"/>
  <c r="AF67" i="131"/>
  <c r="AE67" i="131"/>
  <c r="AD67" i="131"/>
  <c r="AA67" i="131"/>
  <c r="Z67" i="131"/>
  <c r="Y67" i="131"/>
  <c r="AQ66" i="131"/>
  <c r="AP66" i="131"/>
  <c r="AO66" i="131"/>
  <c r="AN66" i="131"/>
  <c r="AL66" i="131"/>
  <c r="AK66" i="131"/>
  <c r="AJ66" i="131"/>
  <c r="AI66" i="131"/>
  <c r="AG66" i="131"/>
  <c r="AF66" i="131"/>
  <c r="AE66" i="131"/>
  <c r="AD66" i="131"/>
  <c r="AA66" i="131"/>
  <c r="Z66" i="131"/>
  <c r="Y66" i="131"/>
  <c r="AG65" i="131"/>
  <c r="AF65" i="131"/>
  <c r="AE65" i="131"/>
  <c r="AD65" i="131"/>
  <c r="AA65" i="131"/>
  <c r="Z65" i="131"/>
  <c r="Y65" i="131"/>
  <c r="W65" i="131"/>
  <c r="V65" i="131"/>
  <c r="U65" i="131"/>
  <c r="T65" i="131"/>
  <c r="R65" i="131"/>
  <c r="Q65" i="131"/>
  <c r="P65" i="131"/>
  <c r="O65" i="131"/>
  <c r="AI65" i="131" s="1"/>
  <c r="AA64" i="131"/>
  <c r="Z64" i="131"/>
  <c r="Y64" i="131"/>
  <c r="L64" i="131"/>
  <c r="K64" i="131"/>
  <c r="K79" i="131" s="1"/>
  <c r="J64" i="131"/>
  <c r="AD64" i="131" s="1"/>
  <c r="AG63" i="131"/>
  <c r="AF63" i="131"/>
  <c r="AE63" i="131"/>
  <c r="AD63" i="131"/>
  <c r="AA63" i="131"/>
  <c r="Z63" i="131"/>
  <c r="Y63" i="131"/>
  <c r="W63" i="131"/>
  <c r="V63" i="131"/>
  <c r="U63" i="131"/>
  <c r="U64" i="131" s="1"/>
  <c r="T63" i="131"/>
  <c r="R63" i="131"/>
  <c r="Q63" i="131"/>
  <c r="Q64" i="131" s="1"/>
  <c r="P63" i="131"/>
  <c r="O63" i="131"/>
  <c r="O64" i="131" s="1"/>
  <c r="AQ62" i="131"/>
  <c r="AP62" i="131"/>
  <c r="AO62" i="131"/>
  <c r="AN62" i="131"/>
  <c r="AL62" i="131"/>
  <c r="AK62" i="131"/>
  <c r="AJ62" i="131"/>
  <c r="AI62" i="131"/>
  <c r="AG62" i="131"/>
  <c r="AF62" i="131"/>
  <c r="AE62" i="131"/>
  <c r="AD62" i="131"/>
  <c r="AA62" i="131"/>
  <c r="Z62" i="131"/>
  <c r="Y62" i="131"/>
  <c r="AO60" i="131"/>
  <c r="AJ60" i="131"/>
  <c r="AE60" i="131"/>
  <c r="Z60" i="131"/>
  <c r="U60" i="131"/>
  <c r="P60" i="131"/>
  <c r="K60" i="131"/>
  <c r="F60" i="131"/>
  <c r="AQ56" i="131"/>
  <c r="AP56" i="131"/>
  <c r="AO56" i="131"/>
  <c r="AN56" i="131"/>
  <c r="AL56" i="131"/>
  <c r="AK56" i="131"/>
  <c r="AJ56" i="131"/>
  <c r="AI56" i="131"/>
  <c r="AG56" i="131"/>
  <c r="AF56" i="131"/>
  <c r="AE56" i="131"/>
  <c r="AD56" i="131"/>
  <c r="AA56" i="131"/>
  <c r="Z56" i="131"/>
  <c r="Y56" i="131"/>
  <c r="AQ55" i="131"/>
  <c r="AP55" i="131"/>
  <c r="AO55" i="131"/>
  <c r="AN55" i="131"/>
  <c r="AL55" i="131"/>
  <c r="AK55" i="131"/>
  <c r="AJ55" i="131"/>
  <c r="AI55" i="131"/>
  <c r="AG55" i="131"/>
  <c r="AF55" i="131"/>
  <c r="AE55" i="131"/>
  <c r="AD55" i="131"/>
  <c r="AA55" i="131"/>
  <c r="Z55" i="131"/>
  <c r="Y55" i="131"/>
  <c r="AA50" i="131"/>
  <c r="Z50" i="131"/>
  <c r="Y50" i="131"/>
  <c r="AQ49" i="131"/>
  <c r="AP49" i="131"/>
  <c r="AO49" i="131"/>
  <c r="AN49" i="131"/>
  <c r="AL49" i="131"/>
  <c r="AK49" i="131"/>
  <c r="AJ49" i="131"/>
  <c r="AI49" i="131"/>
  <c r="AG49" i="131"/>
  <c r="AF49" i="131"/>
  <c r="AE49" i="131"/>
  <c r="AD49" i="131"/>
  <c r="AA49" i="131"/>
  <c r="Z49" i="131"/>
  <c r="Y49" i="131"/>
  <c r="AQ48" i="131"/>
  <c r="AP48" i="131"/>
  <c r="AO48" i="131"/>
  <c r="AN48" i="131"/>
  <c r="AL48" i="131"/>
  <c r="AK48" i="131"/>
  <c r="AJ48" i="131"/>
  <c r="AI48" i="131"/>
  <c r="AG48" i="131"/>
  <c r="AF48" i="131"/>
  <c r="AE48" i="131"/>
  <c r="AD48" i="131"/>
  <c r="AA48" i="131"/>
  <c r="Z48" i="131"/>
  <c r="Y48" i="131"/>
  <c r="AA47" i="131"/>
  <c r="Z47" i="131"/>
  <c r="Y47" i="131"/>
  <c r="AQ46" i="131"/>
  <c r="AP46" i="131"/>
  <c r="AO46" i="131"/>
  <c r="AN46" i="131"/>
  <c r="AL46" i="131"/>
  <c r="AK46" i="131"/>
  <c r="AJ46" i="131"/>
  <c r="AI46" i="131"/>
  <c r="AG46" i="131"/>
  <c r="AF46" i="131"/>
  <c r="AE46" i="131"/>
  <c r="AD46" i="131"/>
  <c r="AA46" i="131"/>
  <c r="Z46" i="131"/>
  <c r="Y46" i="131"/>
  <c r="AQ45" i="131"/>
  <c r="AP45" i="131"/>
  <c r="AO45" i="131"/>
  <c r="AN45" i="131"/>
  <c r="AL45" i="131"/>
  <c r="AK45" i="131"/>
  <c r="AJ45" i="131"/>
  <c r="AI45" i="131"/>
  <c r="AG45" i="131"/>
  <c r="AF45" i="131"/>
  <c r="AE45" i="131"/>
  <c r="AD45" i="131"/>
  <c r="AA45" i="131"/>
  <c r="Z45" i="131"/>
  <c r="Y45" i="131"/>
  <c r="AA44" i="131"/>
  <c r="Z44" i="131"/>
  <c r="Y44" i="131"/>
  <c r="AQ43" i="131"/>
  <c r="AP43" i="131"/>
  <c r="AO43" i="131"/>
  <c r="AN43" i="131"/>
  <c r="AA43" i="131"/>
  <c r="Z43" i="131"/>
  <c r="Y43" i="131"/>
  <c r="R43" i="131"/>
  <c r="Q43" i="131"/>
  <c r="P43" i="131"/>
  <c r="O43" i="131"/>
  <c r="AI43" i="131" s="1"/>
  <c r="L43" i="131"/>
  <c r="L44" i="131" s="1"/>
  <c r="K43" i="131"/>
  <c r="K44" i="131" s="1"/>
  <c r="J43" i="131"/>
  <c r="AD43" i="131" s="1"/>
  <c r="AQ42" i="131"/>
  <c r="AP42" i="131"/>
  <c r="AO42" i="131"/>
  <c r="AN42" i="131"/>
  <c r="AL42" i="131"/>
  <c r="AK42" i="131"/>
  <c r="AJ42" i="131"/>
  <c r="AI42" i="131"/>
  <c r="AG42" i="131"/>
  <c r="AF42" i="131"/>
  <c r="AE42" i="131"/>
  <c r="AD42" i="131"/>
  <c r="AB42" i="131"/>
  <c r="AA42" i="131"/>
  <c r="Z42" i="131"/>
  <c r="Y42" i="131"/>
  <c r="AQ41" i="131"/>
  <c r="AP41" i="131"/>
  <c r="AO41" i="131"/>
  <c r="AN41" i="131"/>
  <c r="AL41" i="131"/>
  <c r="AK41" i="131"/>
  <c r="AJ41" i="131"/>
  <c r="AI41" i="131"/>
  <c r="AG41" i="131"/>
  <c r="AF41" i="131"/>
  <c r="AE41" i="131"/>
  <c r="AD41" i="131"/>
  <c r="AA41" i="131"/>
  <c r="Z41" i="131"/>
  <c r="Y41" i="131"/>
  <c r="AQ40" i="131"/>
  <c r="AP40" i="131"/>
  <c r="AO40" i="131"/>
  <c r="AN40" i="131"/>
  <c r="AL40" i="131"/>
  <c r="AK40" i="131"/>
  <c r="AJ40" i="131"/>
  <c r="AI40" i="131"/>
  <c r="AG40" i="131"/>
  <c r="AF40" i="131"/>
  <c r="AE40" i="131"/>
  <c r="AD40" i="131"/>
  <c r="AA40" i="131"/>
  <c r="Z40" i="131"/>
  <c r="Y40" i="131"/>
  <c r="AQ39" i="131"/>
  <c r="AP39" i="131"/>
  <c r="AO39" i="131"/>
  <c r="AN39" i="131"/>
  <c r="AL39" i="131"/>
  <c r="AK39" i="131"/>
  <c r="AJ39" i="131"/>
  <c r="AI39" i="131"/>
  <c r="AG39" i="131"/>
  <c r="AF39" i="131"/>
  <c r="AE39" i="131"/>
  <c r="AD39" i="131"/>
  <c r="AA39" i="131"/>
  <c r="Z39" i="131"/>
  <c r="Y39" i="131"/>
  <c r="AG38" i="131"/>
  <c r="AF38" i="131"/>
  <c r="AE38" i="131"/>
  <c r="AD38" i="131"/>
  <c r="AA38" i="131"/>
  <c r="Z38" i="131"/>
  <c r="Y38" i="131"/>
  <c r="W38" i="131"/>
  <c r="W44" i="131" s="1"/>
  <c r="W47" i="131" s="1"/>
  <c r="V38" i="131"/>
  <c r="V44" i="131" s="1"/>
  <c r="V47" i="131" s="1"/>
  <c r="V50" i="131" s="1"/>
  <c r="U38" i="131"/>
  <c r="T38" i="131"/>
  <c r="AN38" i="131" s="1"/>
  <c r="R38" i="131"/>
  <c r="Q38" i="131"/>
  <c r="P38" i="131"/>
  <c r="O38" i="131"/>
  <c r="AA37" i="131"/>
  <c r="Z37" i="131"/>
  <c r="Y37" i="131"/>
  <c r="L37" i="131"/>
  <c r="K37" i="131"/>
  <c r="K52" i="131" s="1"/>
  <c r="J37" i="131"/>
  <c r="AG36" i="131"/>
  <c r="AF36" i="131"/>
  <c r="AE36" i="131"/>
  <c r="AD36" i="131"/>
  <c r="AA36" i="131"/>
  <c r="Z36" i="131"/>
  <c r="Y36" i="131"/>
  <c r="W36" i="131"/>
  <c r="W37" i="131" s="1"/>
  <c r="V36" i="131"/>
  <c r="U36" i="131"/>
  <c r="U37" i="131" s="1"/>
  <c r="T36" i="131"/>
  <c r="T37" i="131" s="1"/>
  <c r="R36" i="131"/>
  <c r="R37" i="131" s="1"/>
  <c r="Q36" i="131"/>
  <c r="P36" i="131"/>
  <c r="O36" i="131"/>
  <c r="O37" i="131" s="1"/>
  <c r="AI37" i="131" s="1"/>
  <c r="AQ35" i="131"/>
  <c r="AP35" i="131"/>
  <c r="AO35" i="131"/>
  <c r="AN35" i="131"/>
  <c r="AL35" i="131"/>
  <c r="AK35" i="131"/>
  <c r="AJ35" i="131"/>
  <c r="AI35" i="131"/>
  <c r="AG35" i="131"/>
  <c r="AF35" i="131"/>
  <c r="AE35" i="131"/>
  <c r="AD35" i="131"/>
  <c r="AA35" i="131"/>
  <c r="Z35" i="131"/>
  <c r="Y35" i="131"/>
  <c r="AO33" i="131"/>
  <c r="AJ33" i="131"/>
  <c r="AE33" i="131"/>
  <c r="Z33" i="131"/>
  <c r="U33" i="131"/>
  <c r="P33" i="131"/>
  <c r="K33" i="131"/>
  <c r="F33" i="131"/>
  <c r="AQ27" i="131"/>
  <c r="AP27" i="131"/>
  <c r="AO27" i="131"/>
  <c r="AN27" i="131"/>
  <c r="AL27" i="131"/>
  <c r="AK27" i="131"/>
  <c r="AJ27" i="131"/>
  <c r="AI27" i="131"/>
  <c r="AQ26" i="131"/>
  <c r="AP26" i="131"/>
  <c r="AO26" i="131"/>
  <c r="AN26" i="131"/>
  <c r="AL26" i="131"/>
  <c r="AK26" i="131"/>
  <c r="AJ26" i="131"/>
  <c r="AI26" i="131"/>
  <c r="AQ23" i="131"/>
  <c r="AP23" i="131"/>
  <c r="AO23" i="131"/>
  <c r="AN23" i="131"/>
  <c r="AL23" i="131"/>
  <c r="AK23" i="131"/>
  <c r="AJ23" i="131"/>
  <c r="AI23" i="131"/>
  <c r="AQ22" i="131"/>
  <c r="AP22" i="131"/>
  <c r="AO22" i="131"/>
  <c r="AN22" i="131"/>
  <c r="AL22" i="131"/>
  <c r="AK22" i="131"/>
  <c r="AJ22" i="131"/>
  <c r="AI22" i="131"/>
  <c r="AQ20" i="131"/>
  <c r="AP20" i="131"/>
  <c r="AO20" i="131"/>
  <c r="AN20" i="131"/>
  <c r="AL20" i="131"/>
  <c r="AK20" i="131"/>
  <c r="AJ20" i="131"/>
  <c r="AI20" i="131"/>
  <c r="AQ19" i="131"/>
  <c r="AP19" i="131"/>
  <c r="AO19" i="131"/>
  <c r="AN19" i="131"/>
  <c r="AL19" i="131"/>
  <c r="AK19" i="131"/>
  <c r="AJ19" i="131"/>
  <c r="AI19" i="131"/>
  <c r="W17" i="131"/>
  <c r="W18" i="131" s="1"/>
  <c r="V17" i="131"/>
  <c r="U17" i="131"/>
  <c r="T17" i="131"/>
  <c r="T18" i="131" s="1"/>
  <c r="R17" i="131"/>
  <c r="R18" i="131" s="1"/>
  <c r="R21" i="131" s="1"/>
  <c r="R24" i="131" s="1"/>
  <c r="Q17" i="131"/>
  <c r="P17" i="131"/>
  <c r="P18" i="131" s="1"/>
  <c r="O17" i="131"/>
  <c r="AQ16" i="131"/>
  <c r="AP16" i="131"/>
  <c r="AO16" i="131"/>
  <c r="AN16" i="131"/>
  <c r="AL16" i="131"/>
  <c r="AK16" i="131"/>
  <c r="AJ16" i="131"/>
  <c r="AI16" i="131"/>
  <c r="AQ15" i="131"/>
  <c r="AP15" i="131"/>
  <c r="AO15" i="131"/>
  <c r="AN15" i="131"/>
  <c r="AL15" i="131"/>
  <c r="AK15" i="131"/>
  <c r="AJ15" i="131"/>
  <c r="AI15" i="131"/>
  <c r="AQ14" i="131"/>
  <c r="AP14" i="131"/>
  <c r="AO14" i="131"/>
  <c r="AN14" i="131"/>
  <c r="AL14" i="131"/>
  <c r="AK14" i="131"/>
  <c r="AJ14" i="131"/>
  <c r="AI14" i="131"/>
  <c r="AQ13" i="131"/>
  <c r="AP13" i="131"/>
  <c r="AO13" i="131"/>
  <c r="AN13" i="131"/>
  <c r="AL13" i="131"/>
  <c r="AK13" i="131"/>
  <c r="AJ13" i="131"/>
  <c r="AI13" i="131"/>
  <c r="AQ12" i="131"/>
  <c r="AP12" i="131"/>
  <c r="AO12" i="131"/>
  <c r="AN12" i="131"/>
  <c r="AL12" i="131"/>
  <c r="AK12" i="131"/>
  <c r="AJ12" i="131"/>
  <c r="AI12" i="131"/>
  <c r="W11" i="131"/>
  <c r="V11" i="131"/>
  <c r="U11" i="131"/>
  <c r="T11" i="131"/>
  <c r="AN11" i="131" s="1"/>
  <c r="R11" i="131"/>
  <c r="Q11" i="131"/>
  <c r="P11" i="131"/>
  <c r="O11" i="131"/>
  <c r="AI11" i="131" s="1"/>
  <c r="AQ10" i="131"/>
  <c r="AP10" i="131"/>
  <c r="AO10" i="131"/>
  <c r="AN10" i="131"/>
  <c r="AL10" i="131"/>
  <c r="AK10" i="131"/>
  <c r="AJ10" i="131"/>
  <c r="AI10" i="131"/>
  <c r="AQ9" i="131"/>
  <c r="AP9" i="131"/>
  <c r="AO9" i="131"/>
  <c r="AN9" i="131"/>
  <c r="AL9" i="131"/>
  <c r="AK9" i="131"/>
  <c r="AJ9" i="131"/>
  <c r="AI9" i="131"/>
  <c r="AG9" i="131"/>
  <c r="AF9" i="131"/>
  <c r="AE9" i="131"/>
  <c r="AD9" i="131"/>
  <c r="AA9" i="131"/>
  <c r="Z9" i="131"/>
  <c r="Y9" i="131"/>
  <c r="J102" i="131" l="1"/>
  <c r="J105" i="131" s="1"/>
  <c r="AD105" i="131" s="1"/>
  <c r="Y26" i="131"/>
  <c r="R44" i="131"/>
  <c r="R47" i="131" s="1"/>
  <c r="R50" i="131" s="1"/>
  <c r="AG26" i="131"/>
  <c r="O105" i="131"/>
  <c r="AI105" i="131" s="1"/>
  <c r="AF26" i="131"/>
  <c r="AP11" i="131"/>
  <c r="Z79" i="131"/>
  <c r="AI98" i="131"/>
  <c r="AI99" i="131"/>
  <c r="P44" i="131"/>
  <c r="P47" i="131" s="1"/>
  <c r="T52" i="131"/>
  <c r="T44" i="131"/>
  <c r="T53" i="131" s="1"/>
  <c r="Y79" i="131"/>
  <c r="AQ38" i="131"/>
  <c r="Y52" i="131"/>
  <c r="AP38" i="131"/>
  <c r="Q44" i="131"/>
  <c r="Q47" i="131" s="1"/>
  <c r="Q50" i="131" s="1"/>
  <c r="AQ47" i="131"/>
  <c r="AQ65" i="131"/>
  <c r="AI63" i="131"/>
  <c r="AK38" i="131"/>
  <c r="U44" i="131"/>
  <c r="AP44" i="131" s="1"/>
  <c r="AL17" i="131"/>
  <c r="AD79" i="131"/>
  <c r="AL11" i="131"/>
  <c r="AL65" i="131"/>
  <c r="AO70" i="131"/>
  <c r="AO36" i="131"/>
  <c r="T71" i="131"/>
  <c r="T74" i="131" s="1"/>
  <c r="Q71" i="131"/>
  <c r="Q74" i="131" s="1"/>
  <c r="Q77" i="131" s="1"/>
  <c r="AP70" i="131"/>
  <c r="AJ70" i="131"/>
  <c r="AP17" i="131"/>
  <c r="Z54" i="131"/>
  <c r="AA81" i="131"/>
  <c r="O71" i="131"/>
  <c r="AO38" i="131"/>
  <c r="Z53" i="131"/>
  <c r="Y54" i="131"/>
  <c r="P71" i="131"/>
  <c r="U79" i="131"/>
  <c r="AQ63" i="131"/>
  <c r="AL70" i="131"/>
  <c r="AJ92" i="131"/>
  <c r="AQ44" i="131"/>
  <c r="V71" i="131"/>
  <c r="V74" i="131" s="1"/>
  <c r="AI36" i="131"/>
  <c r="AA53" i="131"/>
  <c r="AP65" i="131"/>
  <c r="AL63" i="131"/>
  <c r="Z80" i="131"/>
  <c r="AQ70" i="131"/>
  <c r="R71" i="131"/>
  <c r="R74" i="131" s="1"/>
  <c r="U52" i="131"/>
  <c r="AL36" i="131"/>
  <c r="AK36" i="131"/>
  <c r="AJ63" i="131"/>
  <c r="R52" i="131"/>
  <c r="Q79" i="131"/>
  <c r="K47" i="131"/>
  <c r="K54" i="131" s="1"/>
  <c r="K53" i="131"/>
  <c r="R64" i="131"/>
  <c r="R79" i="131" s="1"/>
  <c r="AP63" i="131"/>
  <c r="AJ82" i="131"/>
  <c r="AE98" i="131"/>
  <c r="AJ98" i="131"/>
  <c r="K99" i="131"/>
  <c r="AQ11" i="131"/>
  <c r="AJ36" i="131"/>
  <c r="Q37" i="131"/>
  <c r="Y53" i="131"/>
  <c r="AK63" i="131"/>
  <c r="P64" i="131"/>
  <c r="AK65" i="131"/>
  <c r="Y81" i="131"/>
  <c r="L99" i="131"/>
  <c r="AK98" i="131"/>
  <c r="W64" i="131"/>
  <c r="W79" i="131" s="1"/>
  <c r="AK70" i="131"/>
  <c r="K71" i="131"/>
  <c r="K80" i="131" s="1"/>
  <c r="Z81" i="131"/>
  <c r="AK11" i="131"/>
  <c r="AO11" i="131"/>
  <c r="AQ17" i="131"/>
  <c r="V18" i="131"/>
  <c r="V21" i="131" s="1"/>
  <c r="V24" i="131" s="1"/>
  <c r="AL43" i="131"/>
  <c r="AJ65" i="131"/>
  <c r="Y80" i="131"/>
  <c r="AF98" i="131"/>
  <c r="AI17" i="131"/>
  <c r="O18" i="131"/>
  <c r="AJ18" i="131" s="1"/>
  <c r="AF92" i="131"/>
  <c r="AE92" i="131"/>
  <c r="AN37" i="131"/>
  <c r="AN52" i="131" s="1"/>
  <c r="AJ43" i="131"/>
  <c r="AK43" i="131"/>
  <c r="AF64" i="131"/>
  <c r="AF79" i="131" s="1"/>
  <c r="AG64" i="131"/>
  <c r="AG79" i="131" s="1"/>
  <c r="L79" i="131"/>
  <c r="W50" i="131"/>
  <c r="AQ50" i="131" s="1"/>
  <c r="W54" i="131"/>
  <c r="L52" i="131"/>
  <c r="AG37" i="131"/>
  <c r="AG52" i="131" s="1"/>
  <c r="AF37" i="131"/>
  <c r="AF52" i="131" s="1"/>
  <c r="AK92" i="131"/>
  <c r="AJ17" i="131"/>
  <c r="AO37" i="131"/>
  <c r="V37" i="131"/>
  <c r="AQ37" i="131" s="1"/>
  <c r="AP36" i="131"/>
  <c r="AG44" i="131"/>
  <c r="L47" i="131"/>
  <c r="L53" i="131"/>
  <c r="AF44" i="131"/>
  <c r="AA54" i="131"/>
  <c r="O79" i="131"/>
  <c r="AI64" i="131"/>
  <c r="AN65" i="131"/>
  <c r="R99" i="131"/>
  <c r="AL98" i="131"/>
  <c r="T21" i="131"/>
  <c r="AN18" i="131"/>
  <c r="W52" i="131"/>
  <c r="O52" i="131"/>
  <c r="AJ38" i="131"/>
  <c r="AG43" i="131"/>
  <c r="AF43" i="131"/>
  <c r="AE26" i="131"/>
  <c r="AD26" i="131"/>
  <c r="AE64" i="131"/>
  <c r="AE79" i="131" s="1"/>
  <c r="AN36" i="131"/>
  <c r="AI38" i="131"/>
  <c r="AI52" i="131" s="1"/>
  <c r="O44" i="131"/>
  <c r="AN17" i="131"/>
  <c r="AK17" i="131"/>
  <c r="Q18" i="131"/>
  <c r="U18" i="131"/>
  <c r="AO17" i="131"/>
  <c r="P21" i="131"/>
  <c r="P37" i="131"/>
  <c r="Z52" i="131"/>
  <c r="J44" i="131"/>
  <c r="AE44" i="131" s="1"/>
  <c r="AE43" i="131"/>
  <c r="V64" i="131"/>
  <c r="V79" i="131" s="1"/>
  <c r="AL92" i="131"/>
  <c r="AD98" i="131"/>
  <c r="P99" i="131"/>
  <c r="AJ11" i="131"/>
  <c r="W21" i="131"/>
  <c r="J52" i="131"/>
  <c r="AD37" i="131"/>
  <c r="AD52" i="131" s="1"/>
  <c r="AO65" i="131"/>
  <c r="U71" i="131"/>
  <c r="AL38" i="131"/>
  <c r="J79" i="131"/>
  <c r="AE37" i="131"/>
  <c r="AE52" i="131" s="1"/>
  <c r="AQ36" i="131"/>
  <c r="W53" i="131"/>
  <c r="AA52" i="131"/>
  <c r="T64" i="131"/>
  <c r="AO63" i="131"/>
  <c r="AN63" i="131"/>
  <c r="W71" i="131"/>
  <c r="AA79" i="131"/>
  <c r="AF70" i="131"/>
  <c r="L71" i="131"/>
  <c r="AD71" i="131"/>
  <c r="AD80" i="131" s="1"/>
  <c r="J74" i="131"/>
  <c r="J80" i="131"/>
  <c r="F8" i="129"/>
  <c r="F10" i="129"/>
  <c r="F11" i="129"/>
  <c r="F14" i="129"/>
  <c r="F7" i="129"/>
  <c r="F13" i="129"/>
  <c r="F12" i="129"/>
  <c r="AE22" i="131"/>
  <c r="AE27" i="131"/>
  <c r="AE19" i="131"/>
  <c r="Z22" i="131"/>
  <c r="AG22" i="131"/>
  <c r="Z15" i="131"/>
  <c r="Y23" i="131"/>
  <c r="AA10" i="131"/>
  <c r="AG14" i="131"/>
  <c r="AE14" i="131"/>
  <c r="AE15" i="131"/>
  <c r="AE20" i="131"/>
  <c r="Z10" i="131"/>
  <c r="Y10" i="131"/>
  <c r="E11" i="131"/>
  <c r="J11" i="131"/>
  <c r="AD11" i="131" s="1"/>
  <c r="AD10" i="131"/>
  <c r="AF23" i="131"/>
  <c r="AG23" i="131"/>
  <c r="AG12" i="131"/>
  <c r="AG16" i="131"/>
  <c r="AG20" i="131"/>
  <c r="AF27" i="131"/>
  <c r="AG15" i="131"/>
  <c r="AF16" i="131"/>
  <c r="Z14" i="131"/>
  <c r="Y14" i="131"/>
  <c r="AF13" i="131"/>
  <c r="Y16" i="131"/>
  <c r="AA14" i="131"/>
  <c r="G17" i="131"/>
  <c r="AA17" i="131" s="1"/>
  <c r="AG13" i="131"/>
  <c r="AG19" i="131"/>
  <c r="AF19" i="131"/>
  <c r="AE23" i="131"/>
  <c r="J17" i="131"/>
  <c r="AD17" i="131" s="1"/>
  <c r="Y27" i="131"/>
  <c r="AE12" i="131"/>
  <c r="AF14" i="131"/>
  <c r="L17" i="131"/>
  <c r="AG17" i="131" s="1"/>
  <c r="AF15" i="131"/>
  <c r="AF22" i="131"/>
  <c r="AD12" i="131"/>
  <c r="Z13" i="131"/>
  <c r="Y13" i="131"/>
  <c r="E17" i="131"/>
  <c r="Y20" i="131"/>
  <c r="Z20" i="131"/>
  <c r="AG10" i="131"/>
  <c r="M11" i="131"/>
  <c r="AG11" i="131" s="1"/>
  <c r="Y19" i="131"/>
  <c r="Z19" i="131"/>
  <c r="AG27" i="131"/>
  <c r="AF10" i="131"/>
  <c r="AE10" i="131"/>
  <c r="K11" i="131"/>
  <c r="Z12" i="131"/>
  <c r="Y12" i="131"/>
  <c r="AF12" i="131"/>
  <c r="M18" i="131"/>
  <c r="K17" i="131"/>
  <c r="AE13" i="131"/>
  <c r="AE16" i="131"/>
  <c r="AD16" i="131"/>
  <c r="AF20" i="131"/>
  <c r="F18" i="129"/>
  <c r="F15" i="129"/>
  <c r="F17" i="129"/>
  <c r="AA80" i="131"/>
  <c r="AJ71" i="131" l="1"/>
  <c r="AD102" i="131"/>
  <c r="J106" i="131"/>
  <c r="AL47" i="131"/>
  <c r="AL64" i="131"/>
  <c r="AL79" i="131" s="1"/>
  <c r="R53" i="131"/>
  <c r="R54" i="131"/>
  <c r="AL50" i="131"/>
  <c r="AN71" i="131"/>
  <c r="AL44" i="131"/>
  <c r="AP71" i="131"/>
  <c r="K74" i="131"/>
  <c r="K81" i="131" s="1"/>
  <c r="AK44" i="131"/>
  <c r="P74" i="131"/>
  <c r="P77" i="131" s="1"/>
  <c r="AK77" i="131" s="1"/>
  <c r="AO44" i="131"/>
  <c r="AO53" i="131" s="1"/>
  <c r="Q80" i="131"/>
  <c r="AQ54" i="131"/>
  <c r="U53" i="131"/>
  <c r="AL71" i="131"/>
  <c r="T47" i="131"/>
  <c r="AN44" i="131"/>
  <c r="AN53" i="131" s="1"/>
  <c r="AF53" i="131"/>
  <c r="R80" i="131"/>
  <c r="P80" i="131"/>
  <c r="U47" i="131"/>
  <c r="U50" i="131" s="1"/>
  <c r="AQ18" i="131"/>
  <c r="AE53" i="131"/>
  <c r="O74" i="131"/>
  <c r="AI71" i="131"/>
  <c r="AI80" i="131" s="1"/>
  <c r="AK71" i="131"/>
  <c r="V53" i="131"/>
  <c r="O80" i="131"/>
  <c r="AF99" i="131"/>
  <c r="Q81" i="131"/>
  <c r="AP18" i="131"/>
  <c r="K50" i="131"/>
  <c r="AK37" i="131"/>
  <c r="AK52" i="131" s="1"/>
  <c r="R81" i="131"/>
  <c r="AL74" i="131"/>
  <c r="R77" i="131"/>
  <c r="AL77" i="131" s="1"/>
  <c r="AE71" i="131"/>
  <c r="AE80" i="131" s="1"/>
  <c r="AO52" i="131"/>
  <c r="K102" i="131"/>
  <c r="AE99" i="131"/>
  <c r="Q52" i="131"/>
  <c r="Q53" i="131"/>
  <c r="Q54" i="131"/>
  <c r="P79" i="131"/>
  <c r="AJ64" i="131"/>
  <c r="AK64" i="131"/>
  <c r="AQ52" i="131"/>
  <c r="AG99" i="131"/>
  <c r="L102" i="131"/>
  <c r="AL37" i="131"/>
  <c r="L74" i="131"/>
  <c r="AF71" i="131"/>
  <c r="AF80" i="131" s="1"/>
  <c r="L80" i="131"/>
  <c r="AG71" i="131"/>
  <c r="AG80" i="131" s="1"/>
  <c r="AN64" i="131"/>
  <c r="AO64" i="131"/>
  <c r="AO79" i="131" s="1"/>
  <c r="AK18" i="131"/>
  <c r="Q21" i="131"/>
  <c r="R102" i="131"/>
  <c r="AL99" i="131"/>
  <c r="AJ99" i="131"/>
  <c r="P102" i="131"/>
  <c r="J81" i="131"/>
  <c r="AD74" i="131"/>
  <c r="AD81" i="131" s="1"/>
  <c r="J77" i="131"/>
  <c r="AD77" i="131" s="1"/>
  <c r="AQ21" i="131"/>
  <c r="W24" i="131"/>
  <c r="AQ24" i="131" s="1"/>
  <c r="AK99" i="131"/>
  <c r="AL18" i="131"/>
  <c r="AN21" i="131"/>
  <c r="T24" i="131"/>
  <c r="AN24" i="131" s="1"/>
  <c r="AF47" i="131"/>
  <c r="AF54" i="131" s="1"/>
  <c r="L50" i="131"/>
  <c r="L54" i="131"/>
  <c r="AG47" i="131"/>
  <c r="AG54" i="131" s="1"/>
  <c r="AP37" i="131"/>
  <c r="V52" i="131"/>
  <c r="V54" i="131"/>
  <c r="AQ53" i="131"/>
  <c r="AN74" i="131"/>
  <c r="T81" i="131"/>
  <c r="T77" i="131"/>
  <c r="AN77" i="131" s="1"/>
  <c r="AQ71" i="131"/>
  <c r="W74" i="131"/>
  <c r="W80" i="131"/>
  <c r="P24" i="131"/>
  <c r="AI44" i="131"/>
  <c r="AI53" i="131" s="1"/>
  <c r="O47" i="131"/>
  <c r="AJ47" i="131" s="1"/>
  <c r="AJ44" i="131"/>
  <c r="O53" i="131"/>
  <c r="P50" i="131"/>
  <c r="P54" i="131"/>
  <c r="AK47" i="131"/>
  <c r="AI79" i="131"/>
  <c r="O21" i="131"/>
  <c r="AI18" i="131"/>
  <c r="J53" i="131"/>
  <c r="AD44" i="131"/>
  <c r="AD53" i="131" s="1"/>
  <c r="J47" i="131"/>
  <c r="AO71" i="131"/>
  <c r="U80" i="131"/>
  <c r="U74" i="131"/>
  <c r="AP74" i="131" s="1"/>
  <c r="AQ64" i="131"/>
  <c r="AQ79" i="131" s="1"/>
  <c r="AP64" i="131"/>
  <c r="AP79" i="131" s="1"/>
  <c r="V80" i="131"/>
  <c r="AJ37" i="131"/>
  <c r="AJ52" i="131" s="1"/>
  <c r="P52" i="131"/>
  <c r="U21" i="131"/>
  <c r="AO18" i="131"/>
  <c r="T79" i="131"/>
  <c r="AG53" i="131"/>
  <c r="P53" i="131"/>
  <c r="V77" i="131"/>
  <c r="V81" i="131"/>
  <c r="T80" i="131"/>
  <c r="AE17" i="131"/>
  <c r="G18" i="131"/>
  <c r="G21" i="131" s="1"/>
  <c r="K18" i="131"/>
  <c r="K21" i="131" s="1"/>
  <c r="J18" i="131"/>
  <c r="J21" i="131" s="1"/>
  <c r="Y11" i="131"/>
  <c r="Z11" i="131"/>
  <c r="M21" i="131"/>
  <c r="AE11" i="131"/>
  <c r="AF11" i="131"/>
  <c r="Y17" i="131"/>
  <c r="Z17" i="131"/>
  <c r="E18" i="131"/>
  <c r="AF17" i="131"/>
  <c r="L18" i="131"/>
  <c r="AG18" i="131" s="1"/>
  <c r="F19" i="129"/>
  <c r="C89" i="131"/>
  <c r="C34" i="131"/>
  <c r="C4" i="131"/>
  <c r="C61" i="131"/>
  <c r="C8" i="131"/>
  <c r="AL81" i="131" l="1"/>
  <c r="AL80" i="131"/>
  <c r="AN80" i="131"/>
  <c r="AL53" i="131"/>
  <c r="AE74" i="131"/>
  <c r="AE81" i="131" s="1"/>
  <c r="K77" i="131"/>
  <c r="AE77" i="131" s="1"/>
  <c r="AP47" i="131"/>
  <c r="AP54" i="131" s="1"/>
  <c r="AJ74" i="131"/>
  <c r="AJ81" i="131" s="1"/>
  <c r="AK74" i="131"/>
  <c r="AK81" i="131" s="1"/>
  <c r="P81" i="131"/>
  <c r="U54" i="131"/>
  <c r="AK80" i="131"/>
  <c r="AO47" i="131"/>
  <c r="AO54" i="131" s="1"/>
  <c r="T50" i="131"/>
  <c r="AN50" i="131" s="1"/>
  <c r="AN47" i="131"/>
  <c r="AN54" i="131" s="1"/>
  <c r="T54" i="131"/>
  <c r="AN81" i="131"/>
  <c r="AK53" i="131"/>
  <c r="AK54" i="131"/>
  <c r="AN79" i="131"/>
  <c r="AL54" i="131"/>
  <c r="AQ80" i="131"/>
  <c r="AI74" i="131"/>
  <c r="AI81" i="131" s="1"/>
  <c r="O77" i="131"/>
  <c r="O81" i="131"/>
  <c r="AL52" i="131"/>
  <c r="AJ80" i="131"/>
  <c r="AJ79" i="131"/>
  <c r="K106" i="131"/>
  <c r="AE102" i="131"/>
  <c r="K105" i="131"/>
  <c r="AE105" i="131" s="1"/>
  <c r="AJ54" i="131"/>
  <c r="AF102" i="131"/>
  <c r="L105" i="131"/>
  <c r="AG102" i="131"/>
  <c r="L106" i="131"/>
  <c r="AK79" i="131"/>
  <c r="J50" i="131"/>
  <c r="J54" i="131"/>
  <c r="AE47" i="131"/>
  <c r="AE54" i="131" s="1"/>
  <c r="AD47" i="131"/>
  <c r="AD54" i="131" s="1"/>
  <c r="O24" i="131"/>
  <c r="AI24" i="131" s="1"/>
  <c r="AI21" i="131"/>
  <c r="AJ21" i="131"/>
  <c r="AQ74" i="131"/>
  <c r="AQ81" i="131" s="1"/>
  <c r="W81" i="131"/>
  <c r="W77" i="131"/>
  <c r="AQ77" i="131" s="1"/>
  <c r="AP52" i="131"/>
  <c r="AP53" i="131"/>
  <c r="R105" i="131"/>
  <c r="AL105" i="131" s="1"/>
  <c r="AL102" i="131"/>
  <c r="AF74" i="131"/>
  <c r="AF81" i="131" s="1"/>
  <c r="L77" i="131"/>
  <c r="L81" i="131"/>
  <c r="AG74" i="131"/>
  <c r="AG81" i="131" s="1"/>
  <c r="O50" i="131"/>
  <c r="AI50" i="131" s="1"/>
  <c r="AI47" i="131"/>
  <c r="AI54" i="131" s="1"/>
  <c r="O54" i="131"/>
  <c r="P105" i="131"/>
  <c r="AJ102" i="131"/>
  <c r="AK102" i="131"/>
  <c r="U24" i="131"/>
  <c r="AO21" i="131"/>
  <c r="AP21" i="131"/>
  <c r="AO80" i="131"/>
  <c r="AP50" i="131"/>
  <c r="AF50" i="131"/>
  <c r="AG50" i="131"/>
  <c r="AP81" i="131"/>
  <c r="AO74" i="131"/>
  <c r="AO81" i="131" s="1"/>
  <c r="U81" i="131"/>
  <c r="U77" i="131"/>
  <c r="AO77" i="131" s="1"/>
  <c r="AK50" i="131"/>
  <c r="AJ53" i="131"/>
  <c r="Q24" i="131"/>
  <c r="AL21" i="131"/>
  <c r="AK21" i="131"/>
  <c r="AP80" i="131"/>
  <c r="AA18" i="131"/>
  <c r="AE18" i="131"/>
  <c r="AD18" i="131"/>
  <c r="G24" i="131"/>
  <c r="AA24" i="131" s="1"/>
  <c r="AA21" i="131"/>
  <c r="Z18" i="131"/>
  <c r="E21" i="131"/>
  <c r="Y18" i="131"/>
  <c r="AE21" i="131"/>
  <c r="K24" i="131"/>
  <c r="AF18" i="131"/>
  <c r="L21" i="131"/>
  <c r="AG21" i="131" s="1"/>
  <c r="AD21" i="131"/>
  <c r="J24" i="131"/>
  <c r="AD24" i="131" s="1"/>
  <c r="M24" i="131"/>
  <c r="H103" i="131"/>
  <c r="AO50" i="131" l="1"/>
  <c r="AI77" i="131"/>
  <c r="AJ77" i="131"/>
  <c r="AJ24" i="131"/>
  <c r="AG105" i="131"/>
  <c r="AF105" i="131"/>
  <c r="AK24" i="131"/>
  <c r="AL24" i="131"/>
  <c r="AJ50" i="131"/>
  <c r="AO24" i="131"/>
  <c r="AP24" i="131"/>
  <c r="AD50" i="131"/>
  <c r="AE50" i="131"/>
  <c r="AJ105" i="131"/>
  <c r="AK105" i="131"/>
  <c r="AF77" i="131"/>
  <c r="AG77" i="131"/>
  <c r="AP77" i="131"/>
  <c r="Z21" i="131"/>
  <c r="E24" i="131"/>
  <c r="Y21" i="131"/>
  <c r="L24" i="131"/>
  <c r="AF24" i="131" s="1"/>
  <c r="AF21" i="131"/>
  <c r="AE24" i="131"/>
  <c r="AG24" i="131" l="1"/>
  <c r="Y24" i="131"/>
  <c r="Z24" i="131"/>
  <c r="D3" i="129" l="1"/>
  <c r="F16" i="129"/>
  <c r="F22" i="129" l="1"/>
  <c r="F23" i="129" l="1"/>
  <c r="F20" i="129" l="1"/>
  <c r="E3" i="129" l="1"/>
  <c r="G22" i="129" l="1"/>
  <c r="H22" i="129" l="1"/>
  <c r="I22" i="129" s="1"/>
  <c r="G23" i="129"/>
  <c r="H23" i="129" s="1"/>
  <c r="C26" i="131" l="1"/>
  <c r="H26" i="131" s="1"/>
  <c r="AB26" i="131" s="1"/>
  <c r="D40" i="129" l="1"/>
  <c r="F9" i="129" l="1"/>
  <c r="F21" i="129" s="1"/>
  <c r="H62" i="131" l="1"/>
  <c r="H35" i="131" l="1"/>
  <c r="H9" i="131"/>
  <c r="H90" i="131"/>
  <c r="H93" i="131"/>
  <c r="H38" i="131"/>
  <c r="AB38" i="131" s="1"/>
  <c r="AB62" i="131"/>
  <c r="H12" i="131" l="1"/>
  <c r="H65" i="131"/>
  <c r="AB90" i="131"/>
  <c r="AB93" i="131"/>
  <c r="AB9" i="131"/>
  <c r="AB35" i="131"/>
  <c r="H36" i="131" l="1"/>
  <c r="AB12" i="131"/>
  <c r="AB65" i="131"/>
  <c r="AB36" i="131" l="1"/>
  <c r="H37" i="131"/>
  <c r="AB37" i="131" l="1"/>
  <c r="AB52" i="131" s="1"/>
  <c r="H52" i="131"/>
  <c r="H63" i="131" l="1"/>
  <c r="H64" i="131" l="1"/>
  <c r="AB63" i="131"/>
  <c r="H10" i="131" l="1"/>
  <c r="H79" i="131"/>
  <c r="AB64" i="131"/>
  <c r="AB10" i="131" l="1"/>
  <c r="H11" i="131"/>
  <c r="AB11" i="131" s="1"/>
  <c r="AB79" i="131"/>
  <c r="H91" i="131" l="1"/>
  <c r="G20" i="129"/>
  <c r="H100" i="131" l="1"/>
  <c r="AB100" i="131" s="1"/>
  <c r="H92" i="131"/>
  <c r="AB91" i="131"/>
  <c r="H20" i="129"/>
  <c r="I20" i="129" s="1"/>
  <c r="AB92" i="131" l="1"/>
  <c r="G16" i="129" l="1"/>
  <c r="H16" i="129" s="1"/>
  <c r="I16" i="129" s="1"/>
  <c r="G8" i="129"/>
  <c r="H8" i="129" s="1"/>
  <c r="I8" i="129" s="1"/>
  <c r="G12" i="129"/>
  <c r="H12" i="129" s="1"/>
  <c r="I12" i="129" s="1"/>
  <c r="G13" i="129"/>
  <c r="H13" i="129" s="1"/>
  <c r="I13" i="129" s="1"/>
  <c r="G17" i="129"/>
  <c r="H17" i="129" s="1"/>
  <c r="I17" i="129" s="1"/>
  <c r="G14" i="129"/>
  <c r="H14" i="129" s="1"/>
  <c r="I14" i="129" s="1"/>
  <c r="G9" i="129"/>
  <c r="H9" i="129" s="1"/>
  <c r="I9" i="129" s="1"/>
  <c r="G10" i="129"/>
  <c r="H10" i="129" s="1"/>
  <c r="I10" i="129" s="1"/>
  <c r="G18" i="129"/>
  <c r="H18" i="129" s="1"/>
  <c r="I18" i="129" s="1"/>
  <c r="G7" i="129"/>
  <c r="H7" i="129" s="1"/>
  <c r="I7" i="129" s="1"/>
  <c r="G11" i="129"/>
  <c r="H11" i="129" s="1"/>
  <c r="I11" i="129" s="1"/>
  <c r="G15" i="129"/>
  <c r="H15" i="129" s="1"/>
  <c r="I15" i="129" s="1"/>
  <c r="G19" i="129" l="1"/>
  <c r="H19" i="129" l="1"/>
  <c r="I19" i="129" s="1"/>
  <c r="G21" i="129"/>
  <c r="H21" i="129" s="1"/>
  <c r="I21" i="129" s="1"/>
  <c r="C65" i="131" l="1"/>
  <c r="C91" i="131"/>
  <c r="C67" i="131"/>
  <c r="H67" i="131" s="1"/>
  <c r="AB67" i="131" s="1"/>
  <c r="C90" i="131"/>
  <c r="C15" i="131"/>
  <c r="H15" i="131" s="1"/>
  <c r="AB15" i="131" s="1"/>
  <c r="C55" i="131"/>
  <c r="H55" i="131" s="1"/>
  <c r="AB55" i="131" s="1"/>
  <c r="C42" i="131"/>
  <c r="C40" i="131"/>
  <c r="H40" i="131" s="1"/>
  <c r="AB40" i="131" s="1"/>
  <c r="C41" i="131"/>
  <c r="H41" i="131" s="1"/>
  <c r="AB41" i="131" s="1"/>
  <c r="C17" i="131"/>
  <c r="C97" i="131"/>
  <c r="C69" i="131"/>
  <c r="C49" i="131"/>
  <c r="H49" i="131" s="1"/>
  <c r="AB49" i="131" s="1"/>
  <c r="C100" i="131"/>
  <c r="C14" i="131"/>
  <c r="H14" i="131" s="1"/>
  <c r="AB14" i="131" s="1"/>
  <c r="C96" i="131"/>
  <c r="H96" i="131" s="1"/>
  <c r="AB96" i="131" s="1"/>
  <c r="C46" i="131"/>
  <c r="H46" i="131" s="1"/>
  <c r="AB46" i="131" s="1"/>
  <c r="C39" i="131"/>
  <c r="H39" i="131" s="1"/>
  <c r="AB39" i="131" s="1"/>
  <c r="C73" i="131"/>
  <c r="H73" i="131" s="1"/>
  <c r="AB73" i="131" s="1"/>
  <c r="C108" i="131"/>
  <c r="H108" i="131" s="1"/>
  <c r="AB108" i="131" s="1"/>
  <c r="C82" i="131"/>
  <c r="H82" i="131" s="1"/>
  <c r="AB82" i="131" s="1"/>
  <c r="C10" i="131"/>
  <c r="D28" i="129"/>
  <c r="C23" i="131"/>
  <c r="H23" i="131" s="1"/>
  <c r="AB23" i="131" s="1"/>
  <c r="C62" i="131"/>
  <c r="C95" i="131"/>
  <c r="H95" i="131" s="1"/>
  <c r="AB95" i="131" s="1"/>
  <c r="C63" i="131"/>
  <c r="C27" i="131"/>
  <c r="H27" i="131" s="1"/>
  <c r="AB27" i="131" s="1"/>
  <c r="C12" i="131"/>
  <c r="C45" i="131"/>
  <c r="H45" i="131" s="1"/>
  <c r="AB45" i="131" s="1"/>
  <c r="C13" i="131"/>
  <c r="H13" i="131" s="1"/>
  <c r="AB13" i="131" s="1"/>
  <c r="C19" i="131"/>
  <c r="H19" i="131" s="1"/>
  <c r="AB19" i="131" s="1"/>
  <c r="C93" i="131"/>
  <c r="C101" i="131"/>
  <c r="H101" i="131" s="1"/>
  <c r="AB101" i="131" s="1"/>
  <c r="C9" i="131"/>
  <c r="C22" i="131"/>
  <c r="H22" i="131" s="1"/>
  <c r="AB22" i="131" s="1"/>
  <c r="D39" i="129"/>
  <c r="C76" i="131"/>
  <c r="H76" i="131" s="1"/>
  <c r="AB76" i="131" s="1"/>
  <c r="C20" i="131"/>
  <c r="H20" i="131" s="1"/>
  <c r="AB20" i="131" s="1"/>
  <c r="C104" i="131"/>
  <c r="H104" i="131" s="1"/>
  <c r="AB104" i="131" s="1"/>
  <c r="C98" i="131"/>
  <c r="C43" i="131"/>
  <c r="C94" i="131"/>
  <c r="H94" i="131" s="1"/>
  <c r="C38" i="131"/>
  <c r="C75" i="131"/>
  <c r="H75" i="131" s="1"/>
  <c r="AB75" i="131" s="1"/>
  <c r="C48" i="131"/>
  <c r="H48" i="131" s="1"/>
  <c r="AB48" i="131" s="1"/>
  <c r="C68" i="131"/>
  <c r="H68" i="131" s="1"/>
  <c r="AB68" i="131" s="1"/>
  <c r="C70" i="131"/>
  <c r="D21" i="129"/>
  <c r="C83" i="131"/>
  <c r="H83" i="131" s="1"/>
  <c r="AB83" i="131" s="1"/>
  <c r="C16" i="131"/>
  <c r="H16" i="131" s="1"/>
  <c r="AB16" i="131" s="1"/>
  <c r="C72" i="131"/>
  <c r="H72" i="131" s="1"/>
  <c r="AB72" i="131" s="1"/>
  <c r="C35" i="131"/>
  <c r="C66" i="131"/>
  <c r="H66" i="131" s="1"/>
  <c r="AB66" i="131" s="1"/>
  <c r="C36" i="131"/>
  <c r="C56" i="131"/>
  <c r="H56" i="131" s="1"/>
  <c r="AB56" i="131" s="1"/>
  <c r="C107" i="131"/>
  <c r="H107" i="131" s="1"/>
  <c r="AB107" i="131" s="1"/>
  <c r="D7" i="129"/>
  <c r="C44" i="131" l="1"/>
  <c r="D12" i="129"/>
  <c r="D36" i="129"/>
  <c r="C11" i="131"/>
  <c r="D38" i="129"/>
  <c r="D15" i="129"/>
  <c r="D14" i="129"/>
  <c r="C18" i="131"/>
  <c r="C21" i="131" s="1"/>
  <c r="C24" i="131" s="1"/>
  <c r="H17" i="131"/>
  <c r="H18" i="131" s="1"/>
  <c r="H21" i="131" s="1"/>
  <c r="D29" i="129"/>
  <c r="C37" i="131"/>
  <c r="C64" i="131"/>
  <c r="C79" i="131" s="1"/>
  <c r="H70" i="131"/>
  <c r="AB70" i="131" s="1"/>
  <c r="C92" i="131"/>
  <c r="D27" i="129"/>
  <c r="D48" i="129" s="1"/>
  <c r="D13" i="129"/>
  <c r="C47" i="131"/>
  <c r="C50" i="131" s="1"/>
  <c r="H43" i="131"/>
  <c r="AB43" i="131" s="1"/>
  <c r="D10" i="129"/>
  <c r="D19" i="129"/>
  <c r="D8" i="129"/>
  <c r="D49" i="129" s="1"/>
  <c r="D30" i="129"/>
  <c r="D9" i="129"/>
  <c r="C71" i="131"/>
  <c r="D33" i="129"/>
  <c r="D20" i="129"/>
  <c r="D61" i="129" s="1"/>
  <c r="D35" i="129"/>
  <c r="D34" i="129"/>
  <c r="D16" i="129"/>
  <c r="D31" i="129"/>
  <c r="D32" i="129"/>
  <c r="AB94" i="131"/>
  <c r="H98" i="131"/>
  <c r="C99" i="131"/>
  <c r="C102" i="131" s="1"/>
  <c r="C105" i="131" s="1"/>
  <c r="D11" i="129"/>
  <c r="D18" i="129"/>
  <c r="D17" i="129"/>
  <c r="D37" i="129"/>
  <c r="D59" i="129" l="1"/>
  <c r="D53" i="129"/>
  <c r="D57" i="129"/>
  <c r="C54" i="131"/>
  <c r="AB18" i="131"/>
  <c r="AB17" i="131"/>
  <c r="C53" i="131"/>
  <c r="C52" i="131"/>
  <c r="D56" i="129"/>
  <c r="H44" i="131"/>
  <c r="AB44" i="131" s="1"/>
  <c r="AB53" i="131" s="1"/>
  <c r="D55" i="129"/>
  <c r="D52" i="129"/>
  <c r="H71" i="131"/>
  <c r="H80" i="131" s="1"/>
  <c r="H99" i="131"/>
  <c r="AB98" i="131"/>
  <c r="D41" i="129"/>
  <c r="D58" i="129"/>
  <c r="C74" i="131"/>
  <c r="C80" i="131"/>
  <c r="D54" i="129"/>
  <c r="D60" i="129"/>
  <c r="D50" i="129"/>
  <c r="D22" i="129"/>
  <c r="E19" i="129" s="1"/>
  <c r="D51" i="129"/>
  <c r="H24" i="131"/>
  <c r="AB24" i="131" s="1"/>
  <c r="AB21" i="131"/>
  <c r="H74" i="131" l="1"/>
  <c r="AB74" i="131" s="1"/>
  <c r="AB81" i="131" s="1"/>
  <c r="AB71" i="131"/>
  <c r="AB80" i="131" s="1"/>
  <c r="E51" i="129"/>
  <c r="E60" i="129"/>
  <c r="H47" i="131"/>
  <c r="E55" i="129"/>
  <c r="H53" i="131"/>
  <c r="E57" i="129"/>
  <c r="E18" i="129"/>
  <c r="E54" i="129"/>
  <c r="E17" i="129"/>
  <c r="E30" i="129"/>
  <c r="E58" i="129"/>
  <c r="E21" i="129"/>
  <c r="E15" i="129"/>
  <c r="E12" i="129"/>
  <c r="E8" i="129"/>
  <c r="E14" i="129"/>
  <c r="E20" i="129"/>
  <c r="E16" i="129"/>
  <c r="E7" i="129"/>
  <c r="E10" i="129"/>
  <c r="E13" i="129"/>
  <c r="E11" i="129"/>
  <c r="E9" i="129"/>
  <c r="E33" i="129"/>
  <c r="E38" i="129"/>
  <c r="E39" i="129"/>
  <c r="E31" i="129"/>
  <c r="E48" i="129"/>
  <c r="E28" i="129"/>
  <c r="E52" i="129"/>
  <c r="E29" i="129"/>
  <c r="E37" i="129"/>
  <c r="E36" i="129"/>
  <c r="E32" i="129"/>
  <c r="E35" i="129"/>
  <c r="E34" i="129"/>
  <c r="E61" i="129"/>
  <c r="E40" i="129"/>
  <c r="E27" i="129"/>
  <c r="H102" i="131"/>
  <c r="AB99" i="131"/>
  <c r="E56" i="129"/>
  <c r="E53" i="129"/>
  <c r="E50" i="129"/>
  <c r="D62" i="129"/>
  <c r="C77" i="131"/>
  <c r="C81" i="131"/>
  <c r="E49" i="129"/>
  <c r="E59" i="129"/>
  <c r="H81" i="131" l="1"/>
  <c r="H77" i="131"/>
  <c r="AB77" i="131" s="1"/>
  <c r="AB47" i="131"/>
  <c r="AB54" i="131" s="1"/>
  <c r="H54" i="131"/>
  <c r="H50" i="131"/>
  <c r="AB50" i="131" s="1"/>
  <c r="AB102" i="131"/>
  <c r="H105" i="131"/>
  <c r="AB105" i="131" s="1"/>
  <c r="H106" i="1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Føyn Preben</author>
  </authors>
  <commentList>
    <comment ref="B3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Føyn Preben:</t>
        </r>
        <r>
          <rPr>
            <sz val="9"/>
            <color indexed="81"/>
            <rFont val="Tahoma"/>
            <family val="2"/>
          </rPr>
          <t xml:space="preserve">
Figures are to be updated in HFM after Q1-16, and before Q2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04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04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C9" authorId="0" shapeId="0" xr:uid="{00000000-0006-0000-0400-000003000000}">
      <text>
        <r>
          <rPr>
            <sz val="9"/>
            <color indexed="81"/>
            <rFont val="Tahoma"/>
            <family val="2"/>
          </rPr>
          <t>Traffic accident</t>
        </r>
      </text>
    </comment>
    <comment ref="E9" authorId="0" shapeId="0" xr:uid="{00000000-0006-0000-0400-000004000000}">
      <text>
        <r>
          <rPr>
            <sz val="9"/>
            <color indexed="81"/>
            <rFont val="Tahoma"/>
            <family val="2"/>
          </rPr>
          <t>Traffic accidents</t>
        </r>
      </text>
    </comment>
    <comment ref="A12" authorId="0" shapeId="0" xr:uid="{00000000-0006-0000-0400-000005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0400-000006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1" authorId="0" shapeId="0" xr:uid="{00000000-0006-0000-0400-000007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3" authorId="0" shapeId="0" xr:uid="{00000000-0006-0000-0400-000008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05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05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05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05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0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1" authorId="0" shapeId="0" xr:uid="{00000000-0006-0000-05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06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06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06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06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0" authorId="0" shapeId="0" xr:uid="{00000000-0006-0000-06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1" authorId="0" shapeId="0" xr:uid="{00000000-0006-0000-06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07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07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07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07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0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1" authorId="0" shapeId="0" xr:uid="{00000000-0006-0000-07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1A1C9E41-F14D-4177-A0CF-D4BA195014CF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EAE7459F-704D-46F3-99FD-8EEFD25458EC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25046CD3-9EFD-4A43-84CD-8839E3AB55CA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649B112F-C3F0-4B89-9BC9-F7037DDAD9D1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0" authorId="0" shapeId="0" xr:uid="{7CD536EB-7496-4963-9495-903518F9872A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1" authorId="0" shapeId="0" xr:uid="{750EF413-70BE-4C1F-ACFE-392D915E4DB4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08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08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08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08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0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1" authorId="0" shapeId="0" xr:uid="{00000000-0006-0000-08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09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09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09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09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0" authorId="0" shapeId="0" xr:uid="{00000000-0006-0000-09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1" authorId="0" shapeId="0" xr:uid="{00000000-0006-0000-09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0A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0A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0A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0A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0" authorId="0" shapeId="0" xr:uid="{00000000-0006-0000-0A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1" authorId="0" shapeId="0" xr:uid="{00000000-0006-0000-0A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0B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0B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0B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0B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0" authorId="0" shapeId="0" xr:uid="{00000000-0006-0000-0B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1" authorId="0" shapeId="0" xr:uid="{00000000-0006-0000-0B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0C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0C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0C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0C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0" authorId="0" shapeId="0" xr:uid="{00000000-0006-0000-0C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1" authorId="0" shapeId="0" xr:uid="{00000000-0006-0000-0C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0F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0F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0F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0F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2" authorId="0" shapeId="0" xr:uid="{00000000-0006-0000-0F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4" authorId="0" shapeId="0" xr:uid="{00000000-0006-0000-0F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10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10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10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10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2" authorId="0" shapeId="0" xr:uid="{00000000-0006-0000-10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4" authorId="0" shapeId="0" xr:uid="{00000000-0006-0000-10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11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11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11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11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2" authorId="0" shapeId="0" xr:uid="{00000000-0006-0000-11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4" authorId="0" shapeId="0" xr:uid="{00000000-0006-0000-11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12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12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12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12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2" authorId="0" shapeId="0" xr:uid="{00000000-0006-0000-12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4" authorId="0" shapeId="0" xr:uid="{00000000-0006-0000-12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Eyvind Lome</author>
  </authors>
  <commentList>
    <comment ref="A4" authorId="0" shapeId="0" xr:uid="{00000000-0006-0000-1300-000001000000}">
      <text>
        <r>
          <rPr>
            <sz val="9"/>
            <color indexed="81"/>
            <rFont val="Tahoma"/>
            <family val="2"/>
          </rPr>
          <t>Total number of full-time and part-time employees</t>
        </r>
      </text>
    </comment>
    <comment ref="A6" authorId="0" shapeId="0" xr:uid="{00000000-0006-0000-1300-000002000000}">
      <text>
        <r>
          <rPr>
            <sz val="9"/>
            <color indexed="81"/>
            <rFont val="Tahoma"/>
            <family val="2"/>
          </rPr>
          <t>Represents Level 1 &amp; 2 executives</t>
        </r>
      </text>
    </comment>
    <comment ref="A12" authorId="0" shapeId="0" xr:uid="{00000000-0006-0000-1300-000003000000}">
      <text>
        <r>
          <rPr>
            <sz val="9"/>
            <color indexed="81"/>
            <rFont val="Tahoma"/>
            <family val="2"/>
          </rPr>
          <t>The Lost-Time Injury Frequency (LTIF) is defined as the number of lost-time injuries per million worked hours.</t>
        </r>
      </text>
    </comment>
    <comment ref="A13" authorId="0" shapeId="0" xr:uid="{00000000-0006-0000-1300-000004000000}">
      <text>
        <r>
          <rPr>
            <sz val="9"/>
            <color indexed="81"/>
            <rFont val="Tahoma"/>
            <family val="2"/>
          </rPr>
          <t>The Sickness Absence Rate measures absence from work due to health issues (other than injuries) for Telenor employees as a percentage of possible working time.</t>
        </r>
      </text>
    </comment>
    <comment ref="A22" authorId="0" shapeId="0" xr:uid="{00000000-0006-0000-1300-000005000000}">
      <text>
        <r>
          <rPr>
            <sz val="9"/>
            <color indexed="81"/>
            <rFont val="Tahoma"/>
            <family val="2"/>
          </rPr>
          <t xml:space="preserve">CO2 emissions from consumption of grid electricy is based on methodology from International Energy Agency (IEA) for estimating country-specific indicators for CO2 emissions  related to electricity production </t>
        </r>
      </text>
    </comment>
    <comment ref="A34" authorId="0" shapeId="0" xr:uid="{00000000-0006-0000-1300-000006000000}">
      <text>
        <r>
          <rPr>
            <sz val="9"/>
            <color indexed="81"/>
            <rFont val="Tahoma"/>
            <family val="2"/>
          </rPr>
          <t>The reason for the yearly variation on this KPI is the network-swaps in different Business Units</t>
        </r>
      </text>
    </comment>
  </commentList>
</comments>
</file>

<file path=xl/sharedStrings.xml><?xml version="1.0" encoding="utf-8"?>
<sst xmlns="http://schemas.openxmlformats.org/spreadsheetml/2006/main" count="1409" uniqueCount="543">
  <si>
    <t>Investments in businesses</t>
  </si>
  <si>
    <t>YTD</t>
  </si>
  <si>
    <t>Contribution</t>
  </si>
  <si>
    <t>CAPEX</t>
  </si>
  <si>
    <t>Denmark</t>
  </si>
  <si>
    <t>Sweden</t>
  </si>
  <si>
    <t>Pakistan</t>
  </si>
  <si>
    <t>EBIT</t>
  </si>
  <si>
    <t>Impairment losses</t>
  </si>
  <si>
    <t>India</t>
  </si>
  <si>
    <t>NOK</t>
  </si>
  <si>
    <t>Norway</t>
  </si>
  <si>
    <t>Other</t>
  </si>
  <si>
    <t>Telenor.NBASWEDEN</t>
  </si>
  <si>
    <t>Share</t>
  </si>
  <si>
    <t>Capex</t>
  </si>
  <si>
    <t>(NOK millions)</t>
  </si>
  <si>
    <t>P3M100</t>
  </si>
  <si>
    <t>P3M200</t>
  </si>
  <si>
    <t>P3M02S</t>
  </si>
  <si>
    <t>P3M300</t>
  </si>
  <si>
    <t>P3M01S</t>
  </si>
  <si>
    <t>P3M400</t>
  </si>
  <si>
    <t>P3M</t>
  </si>
  <si>
    <t>P0FRT</t>
  </si>
  <si>
    <t>P0FRB</t>
  </si>
  <si>
    <t>P0FRD1</t>
  </si>
  <si>
    <t>P0FRO</t>
  </si>
  <si>
    <t>P0FR</t>
  </si>
  <si>
    <t>P0FW</t>
  </si>
  <si>
    <t>P0O100</t>
  </si>
  <si>
    <t>BASWEDEN.UKOSWE</t>
  </si>
  <si>
    <t>BASWEDEN.SWEMOB</t>
  </si>
  <si>
    <t>BASWEDEN.SWEFIX</t>
  </si>
  <si>
    <t>BASWEDEN.CORRSWE</t>
  </si>
  <si>
    <t>BASWEDEN.WBASWEDEN</t>
  </si>
  <si>
    <t>UKOSWE.BAMOBSWEDEN</t>
  </si>
  <si>
    <t>UKOSWE.UKOFSK</t>
  </si>
  <si>
    <t>UKOSWE.WUKOSWE</t>
  </si>
  <si>
    <t>BADENMARK.UKOFON</t>
  </si>
  <si>
    <t>BADENMARK.DANMER</t>
  </si>
  <si>
    <t>BADENMARK.WBADENMARK</t>
  </si>
  <si>
    <t>BROADCAST.BABRO</t>
  </si>
  <si>
    <t>BROADCAST.UKOMEDIA</t>
  </si>
  <si>
    <t>BROADCAST.WBROADCAST</t>
  </si>
  <si>
    <t>BABRO.UKODIS</t>
  </si>
  <si>
    <t>BABRO.UKOTRK</t>
  </si>
  <si>
    <t>BABRO.UKOBCO</t>
  </si>
  <si>
    <t>BABRO.WBABRO</t>
  </si>
  <si>
    <t>BAOTHER.FW</t>
  </si>
  <si>
    <t>BAOTHER.FORKOR</t>
  </si>
  <si>
    <t>BAOTHER.FORDRI</t>
  </si>
  <si>
    <t>BAOTHER.WBAOTHER</t>
  </si>
  <si>
    <t>FORKOR.UKOMSO</t>
  </si>
  <si>
    <t>FORKOR.IK</t>
  </si>
  <si>
    <t>FORKOR.TV</t>
  </si>
  <si>
    <t>FORKOR.MU</t>
  </si>
  <si>
    <t>FORKOR.UKOHOL</t>
  </si>
  <si>
    <t>FORKOR.WFORKOR</t>
  </si>
  <si>
    <t>FORKOR.UKOKEY</t>
  </si>
  <si>
    <t>FORKOR.UKOASA</t>
  </si>
  <si>
    <t>FORKOR.UKOFORS</t>
  </si>
  <si>
    <t>FORDRI.SI</t>
  </si>
  <si>
    <t>FORDRI.AFORDRI</t>
  </si>
  <si>
    <t>FORDRI.WFORDRI</t>
  </si>
  <si>
    <t>FORDRI.UKONEW</t>
  </si>
  <si>
    <t>FORDRI.UKOTMMH</t>
  </si>
  <si>
    <t>FORDRI.H4</t>
  </si>
  <si>
    <t>FORDRI.Y0</t>
  </si>
  <si>
    <t>FORDRI.UKOCXN</t>
  </si>
  <si>
    <t>FORDRI.Z2</t>
  </si>
  <si>
    <t>FORDRI.UKOTXN</t>
  </si>
  <si>
    <t>P1A000</t>
  </si>
  <si>
    <t>Other operations</t>
  </si>
  <si>
    <t>DTAC - Thailand</t>
  </si>
  <si>
    <t>Entity</t>
  </si>
  <si>
    <t>Quarter</t>
  </si>
  <si>
    <t>Value (Currency)</t>
  </si>
  <si>
    <t>View</t>
  </si>
  <si>
    <t>Account</t>
  </si>
  <si>
    <t>Product codes</t>
  </si>
  <si>
    <t>Capex accounts</t>
  </si>
  <si>
    <t>Telenor.FM</t>
  </si>
  <si>
    <t>[ICP Top]</t>
  </si>
  <si>
    <t>NOK Total</t>
  </si>
  <si>
    <t>&lt;Scenario View&gt;</t>
  </si>
  <si>
    <t>2005</t>
  </si>
  <si>
    <t>C3_C8</t>
  </si>
  <si>
    <t>P1M111</t>
  </si>
  <si>
    <t>Telenor.UKONOR</t>
  </si>
  <si>
    <t>Proforma</t>
  </si>
  <si>
    <t>[ICP None]</t>
  </si>
  <si>
    <t>Quarter2</t>
  </si>
  <si>
    <t>NOK Adjs</t>
  </si>
  <si>
    <t>Periodic</t>
  </si>
  <si>
    <t>2006</t>
  </si>
  <si>
    <t>P1M112</t>
  </si>
  <si>
    <t>[ICP Entities]</t>
  </si>
  <si>
    <t>Quarter3</t>
  </si>
  <si>
    <t>2007</t>
  </si>
  <si>
    <t>C30R</t>
  </si>
  <si>
    <t>P1M121</t>
  </si>
  <si>
    <t>Quarter4</t>
  </si>
  <si>
    <t>QTD</t>
  </si>
  <si>
    <t>2008</t>
  </si>
  <si>
    <t>P1M122</t>
  </si>
  <si>
    <t>Telenor.UKOPANNON</t>
  </si>
  <si>
    <t>2009</t>
  </si>
  <si>
    <t>P1F110</t>
  </si>
  <si>
    <t>Telenor.UKODIGI</t>
  </si>
  <si>
    <t>2010</t>
  </si>
  <si>
    <t>P1F120</t>
  </si>
  <si>
    <t>Telenor.BAKYIVSTAR</t>
  </si>
  <si>
    <t>2011</t>
  </si>
  <si>
    <t>P1F130</t>
  </si>
  <si>
    <t>Telenor.UKOGRAMEEN</t>
  </si>
  <si>
    <t>2012</t>
  </si>
  <si>
    <t>C30001</t>
  </si>
  <si>
    <t>P1M130</t>
  </si>
  <si>
    <t>Telenor.UKOPAKISTAN</t>
  </si>
  <si>
    <t>2013</t>
  </si>
  <si>
    <t>C40110</t>
  </si>
  <si>
    <t>P1M140</t>
  </si>
  <si>
    <t>Telenor.UKOPROMONTE</t>
  </si>
  <si>
    <t>2014</t>
  </si>
  <si>
    <t>C40130</t>
  </si>
  <si>
    <t>P1A190</t>
  </si>
  <si>
    <t>Telenor.UKOTAC</t>
  </si>
  <si>
    <t>2015</t>
  </si>
  <si>
    <t>C40150</t>
  </si>
  <si>
    <t>P1M210</t>
  </si>
  <si>
    <t>Telenor.UKOSERBIA</t>
  </si>
  <si>
    <t>2016</t>
  </si>
  <si>
    <t>C40170</t>
  </si>
  <si>
    <t>P1M220</t>
  </si>
  <si>
    <t>Telenor.BAINDIA</t>
  </si>
  <si>
    <t>C40210</t>
  </si>
  <si>
    <t>P1M230</t>
  </si>
  <si>
    <t>C40230</t>
  </si>
  <si>
    <t>P1M240</t>
  </si>
  <si>
    <t>C40250</t>
  </si>
  <si>
    <t>P1M250</t>
  </si>
  <si>
    <t>Telenor.ATELENOR</t>
  </si>
  <si>
    <t>C40270</t>
  </si>
  <si>
    <t>P1F210</t>
  </si>
  <si>
    <t>Telenor.WTELENOR</t>
  </si>
  <si>
    <t>C40310</t>
  </si>
  <si>
    <t>P1F220</t>
  </si>
  <si>
    <t>C40330</t>
  </si>
  <si>
    <t>P1A290</t>
  </si>
  <si>
    <t>C40510</t>
  </si>
  <si>
    <t>P1A300</t>
  </si>
  <si>
    <t>C40610</t>
  </si>
  <si>
    <t>P1A400</t>
  </si>
  <si>
    <t>C40650</t>
  </si>
  <si>
    <t>C40655</t>
  </si>
  <si>
    <t>P1A200</t>
  </si>
  <si>
    <t>C40670</t>
  </si>
  <si>
    <t>P1M110</t>
  </si>
  <si>
    <t>C40675</t>
  </si>
  <si>
    <t>P1M120</t>
  </si>
  <si>
    <t>C40700</t>
  </si>
  <si>
    <t>C50100</t>
  </si>
  <si>
    <t>C50200</t>
  </si>
  <si>
    <t>C50300</t>
  </si>
  <si>
    <t>C50500</t>
  </si>
  <si>
    <t>C50600</t>
  </si>
  <si>
    <t>C50700</t>
  </si>
  <si>
    <t>C50900</t>
  </si>
  <si>
    <t>C60010</t>
  </si>
  <si>
    <t>C60020</t>
  </si>
  <si>
    <t>C60030</t>
  </si>
  <si>
    <t>C60040</t>
  </si>
  <si>
    <t>C60050</t>
  </si>
  <si>
    <t>C60060</t>
  </si>
  <si>
    <t>C60070</t>
  </si>
  <si>
    <t>C60080</t>
  </si>
  <si>
    <t>C60090</t>
  </si>
  <si>
    <t>BABRO.ABABRO</t>
  </si>
  <si>
    <t>C60110</t>
  </si>
  <si>
    <t>C60120</t>
  </si>
  <si>
    <t>C60130</t>
  </si>
  <si>
    <t>BAOTHER.XA</t>
  </si>
  <si>
    <t>C60140</t>
  </si>
  <si>
    <t>C60150</t>
  </si>
  <si>
    <t>C60160</t>
  </si>
  <si>
    <t>C60170</t>
  </si>
  <si>
    <t>C60180</t>
  </si>
  <si>
    <t>C60190</t>
  </si>
  <si>
    <t>C60200</t>
  </si>
  <si>
    <t>C60300</t>
  </si>
  <si>
    <t>C60400</t>
  </si>
  <si>
    <t>FORKOR.AT</t>
  </si>
  <si>
    <t>C60500</t>
  </si>
  <si>
    <t>C60600</t>
  </si>
  <si>
    <t>C60700</t>
  </si>
  <si>
    <t>FORKOR.AFORKOR</t>
  </si>
  <si>
    <t>C60950</t>
  </si>
  <si>
    <t>C73120</t>
  </si>
  <si>
    <t>C73129</t>
  </si>
  <si>
    <t>C73130</t>
  </si>
  <si>
    <t>C73131</t>
  </si>
  <si>
    <t>C73133</t>
  </si>
  <si>
    <t>FORDRI.XE</t>
  </si>
  <si>
    <t>C73134</t>
  </si>
  <si>
    <t>C73135</t>
  </si>
  <si>
    <t>FORDRI.GB</t>
  </si>
  <si>
    <t>C73136</t>
  </si>
  <si>
    <t>FORDRI.FA</t>
  </si>
  <si>
    <t>C73137</t>
  </si>
  <si>
    <t>FORDRI.UKONEX</t>
  </si>
  <si>
    <t>C73138</t>
  </si>
  <si>
    <t>FORDRI.UKOPVT</t>
  </si>
  <si>
    <t>C73300</t>
  </si>
  <si>
    <t>C73330</t>
  </si>
  <si>
    <t>C73390</t>
  </si>
  <si>
    <t>C73500</t>
  </si>
  <si>
    <t>FORDRI.DOBASAT</t>
  </si>
  <si>
    <t>C75110</t>
  </si>
  <si>
    <t>C75119</t>
  </si>
  <si>
    <t>C75120</t>
  </si>
  <si>
    <t>C75129</t>
  </si>
  <si>
    <t>FORDRI.Y9</t>
  </si>
  <si>
    <t>C75700</t>
  </si>
  <si>
    <t>C76110</t>
  </si>
  <si>
    <t>C76111</t>
  </si>
  <si>
    <t>C76119</t>
  </si>
  <si>
    <t>C76120</t>
  </si>
  <si>
    <t>C76129</t>
  </si>
  <si>
    <t>C76800</t>
  </si>
  <si>
    <t>C76910</t>
  </si>
  <si>
    <t>C76900</t>
  </si>
  <si>
    <t>C77971</t>
  </si>
  <si>
    <t>C77973</t>
  </si>
  <si>
    <t>C77979</t>
  </si>
  <si>
    <t>C77990</t>
  </si>
  <si>
    <t>C80100</t>
  </si>
  <si>
    <t>C80120</t>
  </si>
  <si>
    <t>C80160</t>
  </si>
  <si>
    <t>C80140</t>
  </si>
  <si>
    <t>C80330</t>
  </si>
  <si>
    <t>C80350</t>
  </si>
  <si>
    <t>C80630</t>
  </si>
  <si>
    <t>C80635</t>
  </si>
  <si>
    <t>C80390</t>
  </si>
  <si>
    <t>C81350</t>
  </si>
  <si>
    <t>C81370</t>
  </si>
  <si>
    <t>C81390</t>
  </si>
  <si>
    <t>C81500</t>
  </si>
  <si>
    <t>C82300</t>
  </si>
  <si>
    <t>C82310</t>
  </si>
  <si>
    <t>C82315</t>
  </si>
  <si>
    <t>C82320</t>
  </si>
  <si>
    <t>C82330</t>
  </si>
  <si>
    <t>C82350</t>
  </si>
  <si>
    <t>C82370</t>
  </si>
  <si>
    <t>C82380</t>
  </si>
  <si>
    <t>C82390</t>
  </si>
  <si>
    <t>C82400</t>
  </si>
  <si>
    <t>C82410</t>
  </si>
  <si>
    <t>C82415</t>
  </si>
  <si>
    <t>C82420</t>
  </si>
  <si>
    <t>C82430</t>
  </si>
  <si>
    <t>C82450</t>
  </si>
  <si>
    <t>C82470</t>
  </si>
  <si>
    <t>C82480</t>
  </si>
  <si>
    <t>C82490</t>
  </si>
  <si>
    <t>C82860</t>
  </si>
  <si>
    <t>C82870</t>
  </si>
  <si>
    <t>C82890</t>
  </si>
  <si>
    <t>C82895</t>
  </si>
  <si>
    <t>C83371</t>
  </si>
  <si>
    <t>C83373</t>
  </si>
  <si>
    <t>C83375</t>
  </si>
  <si>
    <t>C83377</t>
  </si>
  <si>
    <t>C83471</t>
  </si>
  <si>
    <t>C83473</t>
  </si>
  <si>
    <t>C83475</t>
  </si>
  <si>
    <t>C83477</t>
  </si>
  <si>
    <t>C84100</t>
  </si>
  <si>
    <t>C84200</t>
  </si>
  <si>
    <t>C84250</t>
  </si>
  <si>
    <t>C84300</t>
  </si>
  <si>
    <t>C84400</t>
  </si>
  <si>
    <t>C84950</t>
  </si>
  <si>
    <t>C86000</t>
  </si>
  <si>
    <t>C86050</t>
  </si>
  <si>
    <t>C86110</t>
  </si>
  <si>
    <t>C86130</t>
  </si>
  <si>
    <t>C86150</t>
  </si>
  <si>
    <t>C86170</t>
  </si>
  <si>
    <t>C89120C</t>
  </si>
  <si>
    <t>C89120M</t>
  </si>
  <si>
    <t>C89300</t>
  </si>
  <si>
    <t>C89350</t>
  </si>
  <si>
    <t>C89120</t>
  </si>
  <si>
    <t>C83</t>
  </si>
  <si>
    <t>C815</t>
  </si>
  <si>
    <t>C813</t>
  </si>
  <si>
    <t>C779</t>
  </si>
  <si>
    <t>C76S</t>
  </si>
  <si>
    <t>External revenues</t>
  </si>
  <si>
    <t>Internal revenues</t>
  </si>
  <si>
    <t>Broadcast</t>
  </si>
  <si>
    <t>DiGi - Malaysia</t>
  </si>
  <si>
    <t>EBITDA margin (%)</t>
  </si>
  <si>
    <t>Telenor.NBADENMARK</t>
  </si>
  <si>
    <t>Telenor.NUKOPANNON</t>
  </si>
  <si>
    <t>Telenor.NUKODIGI</t>
  </si>
  <si>
    <t>Telenor.NUKOGRAMEEN</t>
  </si>
  <si>
    <t>Telenor.NUKOPAKISTAN</t>
  </si>
  <si>
    <t>Telenor.NUKOPROMONTE</t>
  </si>
  <si>
    <t>Telenor.NUKOTAC</t>
  </si>
  <si>
    <t>Telenor.NUKOSERBIA</t>
  </si>
  <si>
    <t>Telenor.NBAINDIA</t>
  </si>
  <si>
    <t>Entity NOK</t>
  </si>
  <si>
    <t>NBASWEDEN.WNBASWEDEN</t>
  </si>
  <si>
    <t>NBADENMARK.WNBADENMARK</t>
  </si>
  <si>
    <t>FORDRI.Z3</t>
  </si>
  <si>
    <t>Eliminations</t>
  </si>
  <si>
    <t>Net Financial Items</t>
  </si>
  <si>
    <t>Total revenues</t>
  </si>
  <si>
    <t>Scenario</t>
  </si>
  <si>
    <t>ICP</t>
  </si>
  <si>
    <t>Quarter1</t>
  </si>
  <si>
    <t>C89T</t>
  </si>
  <si>
    <t>C87</t>
  </si>
  <si>
    <t>C88</t>
  </si>
  <si>
    <t>C891</t>
  </si>
  <si>
    <t>C893</t>
  </si>
  <si>
    <t>C49100</t>
  </si>
  <si>
    <t>C49200</t>
  </si>
  <si>
    <t>C49400</t>
  </si>
  <si>
    <t>C77852</t>
  </si>
  <si>
    <t>C77854</t>
  </si>
  <si>
    <t>C77859</t>
  </si>
  <si>
    <t>C77890</t>
  </si>
  <si>
    <t>C77893</t>
  </si>
  <si>
    <t>C80300</t>
  </si>
  <si>
    <t>C80310</t>
  </si>
  <si>
    <t>C80320</t>
  </si>
  <si>
    <t>C80325</t>
  </si>
  <si>
    <t>C81300</t>
  </si>
  <si>
    <t>C81310</t>
  </si>
  <si>
    <t>C81320</t>
  </si>
  <si>
    <t>C81325</t>
  </si>
  <si>
    <t>C81330</t>
  </si>
  <si>
    <t>C81335</t>
  </si>
  <si>
    <t>C83370</t>
  </si>
  <si>
    <t>C83470</t>
  </si>
  <si>
    <t>C88100</t>
  </si>
  <si>
    <t>C88200</t>
  </si>
  <si>
    <t>C861</t>
  </si>
  <si>
    <t>C86</t>
  </si>
  <si>
    <t>C860</t>
  </si>
  <si>
    <t>C84</t>
  </si>
  <si>
    <t>C82</t>
  </si>
  <si>
    <t>C81</t>
  </si>
  <si>
    <t>C80</t>
  </si>
  <si>
    <t>C84S</t>
  </si>
  <si>
    <t>C778</t>
  </si>
  <si>
    <t>C77</t>
  </si>
  <si>
    <t>C76</t>
  </si>
  <si>
    <t>C75</t>
  </si>
  <si>
    <t>C735</t>
  </si>
  <si>
    <t>C733</t>
  </si>
  <si>
    <t>C731</t>
  </si>
  <si>
    <t>C73</t>
  </si>
  <si>
    <t>C60</t>
  </si>
  <si>
    <t>C50</t>
  </si>
  <si>
    <t>C49</t>
  </si>
  <si>
    <t>C48</t>
  </si>
  <si>
    <t>EBITDA_BOI</t>
  </si>
  <si>
    <t>C85</t>
  </si>
  <si>
    <t>Net gains/losses on disposal of fixed assets and operations</t>
  </si>
  <si>
    <t>Accumulated Figures</t>
  </si>
  <si>
    <t>Quarterly Figures</t>
  </si>
  <si>
    <t>INPUT Quarter</t>
  </si>
  <si>
    <t>EBITDA before other items</t>
  </si>
  <si>
    <t>Other items - "Workforce reductions and loss contracts" - external</t>
  </si>
  <si>
    <t>Other items - "Workforce reductions and loss contracts" - internal</t>
  </si>
  <si>
    <t>Sum Other items</t>
  </si>
  <si>
    <t>Profit/Loss Associated Comp.</t>
  </si>
  <si>
    <t>Profit/Loss before Taxes and Minority interests</t>
  </si>
  <si>
    <t>EBITDA before other items - margin</t>
  </si>
  <si>
    <t>Operating profit margin</t>
  </si>
  <si>
    <t>Grameenphone</t>
  </si>
  <si>
    <t>Grameenphone - Bangladesh</t>
  </si>
  <si>
    <t>EBITDA margin</t>
  </si>
  <si>
    <t>Q1</t>
  </si>
  <si>
    <t>Q2</t>
  </si>
  <si>
    <t>Q3</t>
  </si>
  <si>
    <t>Q4</t>
  </si>
  <si>
    <t>Actual</t>
  </si>
  <si>
    <t>FORKOR</t>
  </si>
  <si>
    <t>C30</t>
  </si>
  <si>
    <t>Telenor.BASWEDEN</t>
  </si>
  <si>
    <t>Telenor.BADENMARK</t>
  </si>
  <si>
    <t>Telenor.BROADCAST</t>
  </si>
  <si>
    <t>Telenor.BAOTHER</t>
  </si>
  <si>
    <t>External.Telenor</t>
  </si>
  <si>
    <t>C40</t>
  </si>
  <si>
    <t>3M</t>
  </si>
  <si>
    <t>6M</t>
  </si>
  <si>
    <t>9M</t>
  </si>
  <si>
    <t>12M</t>
  </si>
  <si>
    <t>Operating profit</t>
  </si>
  <si>
    <t>EBITDA</t>
  </si>
  <si>
    <t>Year</t>
  </si>
  <si>
    <t>SP90008</t>
  </si>
  <si>
    <t>P1A100</t>
  </si>
  <si>
    <t>One-time effects to pension costs</t>
  </si>
  <si>
    <t>Please note - As a result of rounding differences, numbers or percentages may not add up to the total.</t>
  </si>
  <si>
    <t>Telenor - Hungary</t>
  </si>
  <si>
    <t>TGS</t>
  </si>
  <si>
    <t>DS Portfolio</t>
  </si>
  <si>
    <t>Depreciation and amortization</t>
  </si>
  <si>
    <t>Globul - Bulgaria</t>
  </si>
  <si>
    <t>Myanmar</t>
  </si>
  <si>
    <t>Montenegro &amp; Serbia</t>
  </si>
  <si>
    <t>EBITDA (boi)</t>
  </si>
  <si>
    <t>OCF</t>
  </si>
  <si>
    <t>Change</t>
  </si>
  <si>
    <t>Group revenues</t>
  </si>
  <si>
    <t>dtac</t>
  </si>
  <si>
    <t>This year</t>
  </si>
  <si>
    <t>Last year</t>
  </si>
  <si>
    <t>Manual update</t>
  </si>
  <si>
    <t>Server:Tlnphyp03.Gi.Telenor.com</t>
  </si>
  <si>
    <t>All Counterparts</t>
  </si>
  <si>
    <t>All Products</t>
  </si>
  <si>
    <t>All Systems</t>
  </si>
  <si>
    <t>All Functions</t>
  </si>
  <si>
    <t>All Reserves</t>
  </si>
  <si>
    <t>All Legal Entities</t>
  </si>
  <si>
    <t>All Projects</t>
  </si>
  <si>
    <t>All Currencies</t>
  </si>
  <si>
    <t>All GL Sources</t>
  </si>
  <si>
    <t>Accumulated</t>
  </si>
  <si>
    <t>Q1 14</t>
  </si>
  <si>
    <t>Q2 14</t>
  </si>
  <si>
    <t>Q3 14</t>
  </si>
  <si>
    <t>Q4 14</t>
  </si>
  <si>
    <t>Q1 15</t>
  </si>
  <si>
    <t>Q2 15</t>
  </si>
  <si>
    <t>Q3 15</t>
  </si>
  <si>
    <t>Q4 15</t>
  </si>
  <si>
    <t>Q1 16</t>
  </si>
  <si>
    <t>Dec 15</t>
  </si>
  <si>
    <t>Digital Businesses:</t>
  </si>
  <si>
    <t>Deducted from:</t>
  </si>
  <si>
    <t>REVENUES:</t>
  </si>
  <si>
    <t>C30 REVENUES (ac)</t>
  </si>
  <si>
    <t>SUMSE Digital Businesses (un.FJ)</t>
  </si>
  <si>
    <t>Corporate Functions</t>
  </si>
  <si>
    <t>C010 Digital Admin (un.CN)</t>
  </si>
  <si>
    <t>NBATAPAD Tapad Business Area Group in NOK (un)</t>
  </si>
  <si>
    <t>0</t>
  </si>
  <si>
    <t>UKOCXN Telenor Connexion Group (un)</t>
  </si>
  <si>
    <t xml:space="preserve">Sum Revenues Digital Business </t>
  </si>
  <si>
    <t>COGS:</t>
  </si>
  <si>
    <t>C40S Total Cost of Materials and Traffic Charges (ac)</t>
  </si>
  <si>
    <t>Sum COGS Digital Businesses</t>
  </si>
  <si>
    <t>OPEX:</t>
  </si>
  <si>
    <t>C70 Total Operating Expenses (ac)</t>
  </si>
  <si>
    <t>Sum OPEX Digital Businesses</t>
  </si>
  <si>
    <t>EBITDA_BOI:</t>
  </si>
  <si>
    <t>EBITDA_BOI (ac)</t>
  </si>
  <si>
    <t>Sum EBITDA_BOI Digital Businesses</t>
  </si>
  <si>
    <t>Revenue adjustment</t>
  </si>
  <si>
    <t>EBITDA and EBIT adjustment</t>
  </si>
  <si>
    <t>Manual adjustments for the Q1-2016 Webfile (NOK m)</t>
  </si>
  <si>
    <t>Occupational Health, Safety &amp; Security</t>
  </si>
  <si>
    <t>People &amp; Organisation</t>
  </si>
  <si>
    <t>Supply Chain Sustainability</t>
  </si>
  <si>
    <t>Sustainbility inspections and audits</t>
  </si>
  <si>
    <t>Climate Change</t>
  </si>
  <si>
    <t>Environment</t>
  </si>
  <si>
    <t>Municipal waste generation (tonnes)</t>
  </si>
  <si>
    <t>Municipal waste recycled (%)</t>
  </si>
  <si>
    <t>Electronic waste recycled/reused  (%)</t>
  </si>
  <si>
    <t xml:space="preserve">Employee Turnover </t>
  </si>
  <si>
    <t>GROUP</t>
  </si>
  <si>
    <t>1</t>
  </si>
  <si>
    <t xml:space="preserve">Total number of employees </t>
  </si>
  <si>
    <t>Women in total workforce  (%)</t>
  </si>
  <si>
    <t>Women in management positions  (%)</t>
  </si>
  <si>
    <t>Non-financial key figures. For more information - hover the cursor over the cell.</t>
  </si>
  <si>
    <t>Fatalities – employees</t>
  </si>
  <si>
    <t xml:space="preserve">Electronic waste generated (tonnes) </t>
  </si>
  <si>
    <t>Total energy use (GWh)</t>
  </si>
  <si>
    <t xml:space="preserve">Sustainability criteria used in procurement processes (%) </t>
  </si>
  <si>
    <t>Capacity building of suppliers (man-hours)</t>
  </si>
  <si>
    <t>Fatalities in the supply chain (from 2015 - including tiers below tier 1)</t>
  </si>
  <si>
    <t>Total CO2 Emissions  (thousand tonnes)</t>
  </si>
  <si>
    <t>Direct CO2 Emissions (Scope 1)  (thousand tonnes)</t>
  </si>
  <si>
    <t>Customer mobile phones and batteries collected for recycling or reuse</t>
  </si>
  <si>
    <t xml:space="preserve">Water use </t>
  </si>
  <si>
    <t xml:space="preserve">Lost Time Injury Frequency (LTIF) </t>
  </si>
  <si>
    <t xml:space="preserve">Sickness Absence Rate (full year average) </t>
  </si>
  <si>
    <t>Water use (cubic meter)</t>
  </si>
  <si>
    <t>0.61</t>
  </si>
  <si>
    <t>Mobile phones and batteries collected for recycling or reuse (units)</t>
  </si>
  <si>
    <t>Energy cost per revenue (%)</t>
  </si>
  <si>
    <t>Sickness Absence Rate (full year average)</t>
  </si>
  <si>
    <t>Lost Time Injury Frequency (LTIF)</t>
  </si>
  <si>
    <t>Indirect CO2 Emissions (Scope 2) (thousand tonnes)</t>
  </si>
  <si>
    <t>Other Indirect CO2 Emissions (Scope 3) (thousand tonnes)</t>
  </si>
  <si>
    <t>na</t>
  </si>
  <si>
    <t>Indirect CO2 Emissions (Scope 2)  (tonnes)</t>
  </si>
  <si>
    <t>Other Indirect CO2 Emissions (Scope 3) (tonnes)</t>
  </si>
  <si>
    <t>Direct CO2 Emissions (Scope 1)  (tonnes)</t>
  </si>
  <si>
    <t>Total CO2 Emissions  (tonnes)</t>
  </si>
  <si>
    <t>Fatalities – inhouse contractors</t>
  </si>
  <si>
    <t>digi</t>
  </si>
  <si>
    <t>Telenor Myanmar operations started in September 2014</t>
  </si>
  <si>
    <t>TelenorBulgariia operations started in 2013</t>
  </si>
  <si>
    <t>Bulgaria (Sold 2018)</t>
  </si>
  <si>
    <t>Hungary (Sold 2018)</t>
  </si>
  <si>
    <t>Montenegro (Sold 2018)</t>
  </si>
  <si>
    <t>Serbia (Sold 2018)</t>
  </si>
  <si>
    <t>India (Sold 2017)</t>
  </si>
  <si>
    <t>0.17</t>
  </si>
  <si>
    <t>Carbon emissions per mobile data traffic (tonnes CO2 / petabyte)</t>
  </si>
  <si>
    <t xml:space="preserve">Total number of full-time and part-time employees </t>
  </si>
  <si>
    <t>0.06</t>
  </si>
  <si>
    <r>
      <t xml:space="preserve">Climate Change </t>
    </r>
    <r>
      <rPr>
        <sz val="12"/>
        <rFont val="Arial"/>
        <family val="2"/>
      </rPr>
      <t>*DNA Finland included from 2019</t>
    </r>
  </si>
  <si>
    <t>Digital Inclusion</t>
  </si>
  <si>
    <t>Mobile Internet users (% of active data users)</t>
  </si>
  <si>
    <t>Child birth registrations (total)</t>
  </si>
  <si>
    <t>Children trained in online safety (total)</t>
  </si>
  <si>
    <t>57 </t>
  </si>
  <si>
    <t>Supply Chain Sustainability Inspections - Closure rate (%)</t>
  </si>
  <si>
    <t>Health, Safety &amp; Security</t>
  </si>
  <si>
    <t xml:space="preserve">Fatalities suppliers, tier 1 and below </t>
  </si>
  <si>
    <t>Fatalities – 3rd party</t>
  </si>
  <si>
    <t>Market based emission factors from 2017</t>
  </si>
  <si>
    <t>Local based emission factors 2013-2016</t>
  </si>
  <si>
    <t xml:space="preserve">Sustainbility inspections </t>
  </si>
  <si>
    <t xml:space="preserve">Sustainability inspections </t>
  </si>
  <si>
    <t>Sustainability inspections and audits</t>
  </si>
  <si>
    <t>Sustainability inspections</t>
  </si>
  <si>
    <r>
      <t xml:space="preserve">Climate Change - </t>
    </r>
    <r>
      <rPr>
        <sz val="12"/>
        <rFont val="Arial"/>
        <family val="2"/>
      </rPr>
      <t>Market based emission factors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</si>
</sst>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\ %"/>
    <numFmt numFmtId="167" formatCode="_(* #,##0.0_);_(* \(#,##0.0\);_(* &quot;-&quot;??_);_(@_)"/>
    <numFmt numFmtId="168" formatCode="#,##0;[Red]&quot;-&quot;#,##0"/>
    <numFmt numFmtId="169" formatCode="0.00_ ;[Red]\-0.00\ "/>
    <numFmt numFmtId="170" formatCode="0.0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2"/>
      <color indexed="9"/>
      <name val="Arial"/>
      <family val="2"/>
    </font>
    <font>
      <b/>
      <sz val="8"/>
      <name val="Arial"/>
      <family val="2"/>
    </font>
    <font>
      <sz val="12"/>
      <name val="Palatino"/>
      <family val="1"/>
    </font>
    <font>
      <sz val="10"/>
      <name val="Helv"/>
    </font>
    <font>
      <sz val="8"/>
      <name val="Frutiger 55"/>
      <family val="2"/>
    </font>
    <font>
      <sz val="9"/>
      <name val="MS Sans Serif"/>
      <family val="2"/>
    </font>
    <font>
      <sz val="10"/>
      <name val="Helvetica"/>
      <family val="2"/>
    </font>
    <font>
      <b/>
      <sz val="24"/>
      <color indexed="12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6"/>
      <name val="Univers (WN)"/>
    </font>
    <font>
      <sz val="10"/>
      <name val="BERNHARD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8"/>
      <color indexed="9"/>
      <name val="Times New Roman"/>
      <family val="1"/>
    </font>
    <font>
      <b/>
      <i/>
      <sz val="24"/>
      <color indexed="10"/>
      <name val="Arial"/>
      <family val="2"/>
    </font>
    <font>
      <b/>
      <i/>
      <sz val="14"/>
      <name val="Arial"/>
      <family val="2"/>
    </font>
    <font>
      <sz val="8"/>
      <name val="Helv"/>
    </font>
    <font>
      <b/>
      <sz val="16"/>
      <name val="Arial"/>
      <family val="2"/>
    </font>
    <font>
      <b/>
      <u/>
      <sz val="10"/>
      <name val="Arial"/>
      <family val="2"/>
    </font>
    <font>
      <sz val="12"/>
      <color indexed="54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2"/>
      <name val="palatino"/>
    </font>
    <font>
      <sz val="10"/>
      <name val="Helvetica"/>
    </font>
    <font>
      <sz val="10"/>
      <name val="Calibri"/>
      <family val="2"/>
    </font>
    <font>
      <sz val="9"/>
      <color indexed="9"/>
      <name val="Arial"/>
      <family val="2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53"/>
      <name val="Calibri"/>
      <family val="2"/>
      <scheme val="minor"/>
    </font>
    <font>
      <sz val="10"/>
      <color theme="0"/>
      <name val="Arial"/>
      <family val="2"/>
    </font>
    <font>
      <i/>
      <sz val="8"/>
      <color rgb="FFFF0000"/>
      <name val="Arial"/>
      <family val="2"/>
    </font>
    <font>
      <sz val="8"/>
      <color theme="0"/>
      <name val="Arial"/>
      <family val="2"/>
    </font>
    <font>
      <sz val="10"/>
      <color rgb="FF38454D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0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0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/>
      <top style="dotted">
        <color indexed="24"/>
      </top>
      <bottom style="dotted">
        <color indexed="24"/>
      </bottom>
      <diagonal/>
    </border>
    <border>
      <left/>
      <right/>
      <top style="thin">
        <color indexed="24"/>
      </top>
      <bottom style="dotted">
        <color indexed="24"/>
      </bottom>
      <diagonal/>
    </border>
    <border>
      <left/>
      <right/>
      <top style="dotted">
        <color indexed="24"/>
      </top>
      <bottom style="thin">
        <color indexed="24"/>
      </bottom>
      <diagonal/>
    </border>
    <border>
      <left/>
      <right/>
      <top/>
      <bottom style="dotted">
        <color indexed="24"/>
      </bottom>
      <diagonal/>
    </border>
    <border>
      <left/>
      <right/>
      <top style="thin">
        <color indexed="24"/>
      </top>
      <bottom/>
      <diagonal/>
    </border>
    <border>
      <left/>
      <right/>
      <top/>
      <bottom style="thin">
        <color indexed="33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/>
      <top style="dotted">
        <color indexed="2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dotted">
        <color rgb="FF00B0F0"/>
      </top>
      <bottom style="dotted">
        <color rgb="FF00B0F0"/>
      </bottom>
      <diagonal/>
    </border>
    <border>
      <left/>
      <right/>
      <top/>
      <bottom style="dotted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dotted">
        <color rgb="FF00B0F0"/>
      </top>
      <bottom style="thin">
        <color rgb="FF00B0F0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n">
        <color indexed="64"/>
      </right>
      <top style="thick">
        <color indexed="9"/>
      </top>
      <bottom/>
      <diagonal/>
    </border>
    <border>
      <left style="thick">
        <color indexed="9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theme="0"/>
      </right>
      <top style="medium">
        <color indexed="9"/>
      </top>
      <bottom/>
      <diagonal/>
    </border>
    <border>
      <left style="medium">
        <color theme="0"/>
      </left>
      <right style="medium">
        <color indexed="9"/>
      </right>
      <top/>
      <bottom/>
      <diagonal/>
    </border>
    <border>
      <left/>
      <right style="thin">
        <color indexed="64"/>
      </right>
      <top/>
      <bottom/>
      <diagonal/>
    </border>
  </borders>
  <cellStyleXfs count="1980">
    <xf numFmtId="0" fontId="0" fillId="0" borderId="0"/>
    <xf numFmtId="0" fontId="41" fillId="0" borderId="0"/>
    <xf numFmtId="0" fontId="20" fillId="0" borderId="0"/>
    <xf numFmtId="0" fontId="20" fillId="0" borderId="0"/>
    <xf numFmtId="0" fontId="20" fillId="0" borderId="0"/>
    <xf numFmtId="0" fontId="28" fillId="0" borderId="0" applyNumberFormat="0" applyFill="0" applyBorder="0" applyAlignment="0"/>
    <xf numFmtId="0" fontId="21" fillId="3" borderId="0"/>
    <xf numFmtId="164" fontId="5" fillId="0" borderId="0" applyFont="0" applyFill="0" applyBorder="0" applyAlignment="0" applyProtection="0"/>
    <xf numFmtId="0" fontId="29" fillId="0" borderId="0"/>
    <xf numFmtId="0" fontId="20" fillId="0" borderId="0"/>
    <xf numFmtId="0" fontId="29" fillId="0" borderId="0"/>
    <xf numFmtId="0" fontId="20" fillId="0" borderId="0"/>
    <xf numFmtId="0" fontId="3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3" fontId="22" fillId="4" borderId="0"/>
    <xf numFmtId="9" fontId="23" fillId="5" borderId="0" applyNumberFormat="0" applyFont="0" applyBorder="0" applyAlignment="0">
      <protection locked="0"/>
    </xf>
    <xf numFmtId="0" fontId="32" fillId="6" borderId="1" applyNumberFormat="0" applyProtection="0">
      <alignment vertical="center"/>
    </xf>
    <xf numFmtId="0" fontId="26" fillId="6" borderId="2" applyNumberFormat="0" applyProtection="0"/>
    <xf numFmtId="0" fontId="32" fillId="6" borderId="3" applyNumberFormat="0" applyProtection="0">
      <alignment vertical="center"/>
    </xf>
    <xf numFmtId="0" fontId="32" fillId="6" borderId="4" applyNumberFormat="0" applyProtection="0">
      <alignment vertical="center"/>
    </xf>
    <xf numFmtId="0" fontId="32" fillId="6" borderId="0" applyNumberFormat="0" applyProtection="0">
      <alignment vertical="center"/>
    </xf>
    <xf numFmtId="0" fontId="8" fillId="0" borderId="5" applyNumberFormat="0" applyProtection="0"/>
    <xf numFmtId="0" fontId="18" fillId="0" borderId="6" applyNumberFormat="0" applyProtection="0">
      <alignment horizontal="left" textRotation="90" wrapText="1"/>
    </xf>
    <xf numFmtId="0" fontId="27" fillId="6" borderId="0" applyNumberForma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4" fontId="21" fillId="3" borderId="0">
      <alignment horizontal="right"/>
    </xf>
    <xf numFmtId="164" fontId="21" fillId="3" borderId="0">
      <alignment horizontal="right"/>
    </xf>
    <xf numFmtId="0" fontId="21" fillId="3" borderId="0">
      <alignment horizontal="right"/>
    </xf>
    <xf numFmtId="164" fontId="21" fillId="3" borderId="0">
      <alignment horizontal="right"/>
    </xf>
    <xf numFmtId="0" fontId="21" fillId="3" borderId="0">
      <alignment horizontal="right"/>
    </xf>
    <xf numFmtId="0" fontId="21" fillId="3" borderId="0">
      <alignment horizontal="right"/>
    </xf>
    <xf numFmtId="0" fontId="21" fillId="3" borderId="0">
      <alignment horizontal="right"/>
    </xf>
    <xf numFmtId="164" fontId="21" fillId="3" borderId="0">
      <alignment horizontal="right"/>
    </xf>
    <xf numFmtId="0" fontId="21" fillId="3" borderId="0">
      <alignment horizontal="right"/>
    </xf>
    <xf numFmtId="164" fontId="21" fillId="3" borderId="0">
      <alignment horizontal="right"/>
    </xf>
    <xf numFmtId="164" fontId="21" fillId="3" borderId="0">
      <alignment horizontal="right"/>
    </xf>
    <xf numFmtId="164" fontId="21" fillId="3" borderId="0">
      <alignment horizontal="right"/>
    </xf>
    <xf numFmtId="164" fontId="21" fillId="3" borderId="0">
      <alignment horizontal="right"/>
    </xf>
    <xf numFmtId="0" fontId="36" fillId="0" borderId="0"/>
    <xf numFmtId="0" fontId="9" fillId="0" borderId="0"/>
    <xf numFmtId="0" fontId="14" fillId="0" borderId="0"/>
    <xf numFmtId="0" fontId="37" fillId="0" borderId="0"/>
    <xf numFmtId="0" fontId="15" fillId="0" borderId="0"/>
    <xf numFmtId="0" fontId="19" fillId="0" borderId="0" applyNumberFormat="0" applyAlignment="0" applyProtection="0"/>
    <xf numFmtId="168" fontId="24" fillId="0" borderId="0">
      <alignment horizontal="centerContinuous"/>
    </xf>
    <xf numFmtId="9" fontId="5" fillId="0" borderId="0" applyFont="0" applyFill="0" applyBorder="0" applyAlignment="0" applyProtection="0"/>
    <xf numFmtId="9" fontId="5" fillId="0" borderId="0"/>
    <xf numFmtId="1" fontId="25" fillId="7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9" fillId="0" borderId="0" applyNumberFormat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5" fillId="51" borderId="0" applyNumberFormat="0" applyBorder="0" applyAlignment="0" applyProtection="0"/>
    <xf numFmtId="0" fontId="4" fillId="28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2" borderId="0" applyNumberFormat="0" applyBorder="0" applyAlignment="0" applyProtection="0"/>
    <xf numFmtId="0" fontId="4" fillId="3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53" borderId="0" applyNumberFormat="0" applyBorder="0" applyAlignment="0" applyProtection="0"/>
    <xf numFmtId="0" fontId="4" fillId="36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4" borderId="0" applyNumberFormat="0" applyBorder="0" applyAlignment="0" applyProtection="0"/>
    <xf numFmtId="0" fontId="4" fillId="40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1" borderId="0" applyNumberFormat="0" applyBorder="0" applyAlignment="0" applyProtection="0"/>
    <xf numFmtId="0" fontId="4" fillId="44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2" borderId="0" applyNumberFormat="0" applyBorder="0" applyAlignment="0" applyProtection="0"/>
    <xf numFmtId="0" fontId="4" fillId="48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51" borderId="0" applyNumberFormat="0" applyBorder="0" applyAlignment="0" applyProtection="0"/>
    <xf numFmtId="0" fontId="4" fillId="29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33" borderId="0" applyNumberFormat="0" applyBorder="0" applyAlignment="0" applyProtection="0"/>
    <xf numFmtId="0" fontId="4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33" borderId="0" applyNumberFormat="0" applyBorder="0" applyAlignment="0" applyProtection="0"/>
    <xf numFmtId="0" fontId="65" fillId="53" borderId="0" applyNumberFormat="0" applyBorder="0" applyAlignment="0" applyProtection="0"/>
    <xf numFmtId="0" fontId="4" fillId="37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4" borderId="0" applyNumberFormat="0" applyBorder="0" applyAlignment="0" applyProtection="0"/>
    <xf numFmtId="0" fontId="4" fillId="41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51" borderId="0" applyNumberFormat="0" applyBorder="0" applyAlignment="0" applyProtection="0"/>
    <xf numFmtId="0" fontId="4" fillId="45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2" borderId="0" applyNumberFormat="0" applyBorder="0" applyAlignment="0" applyProtection="0"/>
    <xf numFmtId="0" fontId="4" fillId="49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6" fillId="51" borderId="0" applyNumberFormat="0" applyBorder="0" applyAlignment="0" applyProtection="0"/>
    <xf numFmtId="0" fontId="59" fillId="30" borderId="0" applyNumberFormat="0" applyBorder="0" applyAlignment="0" applyProtection="0"/>
    <xf numFmtId="0" fontId="66" fillId="52" borderId="0" applyNumberFormat="0" applyBorder="0" applyAlignment="0" applyProtection="0"/>
    <xf numFmtId="0" fontId="59" fillId="34" borderId="0" applyNumberFormat="0" applyBorder="0" applyAlignment="0" applyProtection="0"/>
    <xf numFmtId="0" fontId="66" fillId="53" borderId="0" applyNumberFormat="0" applyBorder="0" applyAlignment="0" applyProtection="0"/>
    <xf numFmtId="0" fontId="59" fillId="38" borderId="0" applyNumberFormat="0" applyBorder="0" applyAlignment="0" applyProtection="0"/>
    <xf numFmtId="0" fontId="66" fillId="54" borderId="0" applyNumberFormat="0" applyBorder="0" applyAlignment="0" applyProtection="0"/>
    <xf numFmtId="0" fontId="59" fillId="42" borderId="0" applyNumberFormat="0" applyBorder="0" applyAlignment="0" applyProtection="0"/>
    <xf numFmtId="0" fontId="66" fillId="51" borderId="0" applyNumberFormat="0" applyBorder="0" applyAlignment="0" applyProtection="0"/>
    <xf numFmtId="0" fontId="59" fillId="46" borderId="0" applyNumberFormat="0" applyBorder="0" applyAlignment="0" applyProtection="0"/>
    <xf numFmtId="0" fontId="66" fillId="2" borderId="0" applyNumberFormat="0" applyBorder="0" applyAlignment="0" applyProtection="0"/>
    <xf numFmtId="0" fontId="59" fillId="50" borderId="0" applyNumberFormat="0" applyBorder="0" applyAlignment="0" applyProtection="0"/>
    <xf numFmtId="0" fontId="66" fillId="55" borderId="0" applyNumberFormat="0" applyBorder="0" applyAlignment="0" applyProtection="0"/>
    <xf numFmtId="0" fontId="59" fillId="27" borderId="0" applyNumberFormat="0" applyBorder="0" applyAlignment="0" applyProtection="0"/>
    <xf numFmtId="0" fontId="66" fillId="31" borderId="0" applyNumberFormat="0" applyBorder="0" applyAlignment="0" applyProtection="0"/>
    <xf numFmtId="0" fontId="59" fillId="31" borderId="0" applyNumberFormat="0" applyBorder="0" applyAlignment="0" applyProtection="0"/>
    <xf numFmtId="0" fontId="66" fillId="57" borderId="0" applyNumberFormat="0" applyBorder="0" applyAlignment="0" applyProtection="0"/>
    <xf numFmtId="0" fontId="59" fillId="35" borderId="0" applyNumberFormat="0" applyBorder="0" applyAlignment="0" applyProtection="0"/>
    <xf numFmtId="0" fontId="66" fillId="39" borderId="0" applyNumberFormat="0" applyBorder="0" applyAlignment="0" applyProtection="0"/>
    <xf numFmtId="0" fontId="59" fillId="39" borderId="0" applyNumberFormat="0" applyBorder="0" applyAlignment="0" applyProtection="0"/>
    <xf numFmtId="0" fontId="66" fillId="43" borderId="0" applyNumberFormat="0" applyBorder="0" applyAlignment="0" applyProtection="0"/>
    <xf numFmtId="0" fontId="59" fillId="43" borderId="0" applyNumberFormat="0" applyBorder="0" applyAlignment="0" applyProtection="0"/>
    <xf numFmtId="0" fontId="66" fillId="56" borderId="0" applyNumberFormat="0" applyBorder="0" applyAlignment="0" applyProtection="0"/>
    <xf numFmtId="0" fontId="59" fillId="47" borderId="0" applyNumberFormat="0" applyBorder="0" applyAlignment="0" applyProtection="0"/>
    <xf numFmtId="0" fontId="49" fillId="58" borderId="0" applyNumberFormat="0" applyBorder="0" applyAlignment="0" applyProtection="0"/>
    <xf numFmtId="0" fontId="49" fillId="21" borderId="0" applyNumberFormat="0" applyBorder="0" applyAlignment="0" applyProtection="0"/>
    <xf numFmtId="0" fontId="67" fillId="54" borderId="21" applyNumberFormat="0" applyAlignment="0" applyProtection="0"/>
    <xf numFmtId="0" fontId="53" fillId="24" borderId="21" applyNumberFormat="0" applyAlignment="0" applyProtection="0"/>
    <xf numFmtId="0" fontId="68" fillId="25" borderId="24" applyNumberFormat="0" applyAlignment="0" applyProtection="0"/>
    <xf numFmtId="0" fontId="55" fillId="25" borderId="24" applyNumberFormat="0" applyAlignment="0" applyProtection="0"/>
    <xf numFmtId="164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3" fillId="0" borderId="0" applyFont="0" applyFill="0" applyBorder="0" applyAlignment="0" applyProtection="0">
      <alignment horizontal="center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9" fontId="62" fillId="5" borderId="0" applyNumberFormat="0" applyFont="0" applyBorder="0" applyAlignment="0">
      <protection locked="0"/>
    </xf>
    <xf numFmtId="0" fontId="48" fillId="53" borderId="0" applyNumberFormat="0" applyBorder="0" applyAlignment="0" applyProtection="0"/>
    <xf numFmtId="0" fontId="48" fillId="20" borderId="0" applyNumberFormat="0" applyBorder="0" applyAlignment="0" applyProtection="0"/>
    <xf numFmtId="0" fontId="13" fillId="6" borderId="2" applyNumberFormat="0" applyProtection="0"/>
    <xf numFmtId="0" fontId="15" fillId="0" borderId="6" applyNumberFormat="0" applyProtection="0">
      <alignment horizontal="left" textRotation="90" wrapText="1"/>
    </xf>
    <xf numFmtId="0" fontId="16" fillId="6" borderId="0" applyNumberFormat="0" applyProtection="0"/>
    <xf numFmtId="0" fontId="16" fillId="6" borderId="0" applyNumberFormat="0" applyProtection="0"/>
    <xf numFmtId="0" fontId="33" fillId="0" borderId="0" applyNumberFormat="0" applyFill="0" applyBorder="0" applyAlignment="0" applyProtection="0"/>
    <xf numFmtId="0" fontId="69" fillId="0" borderId="27" applyNumberFormat="0" applyFill="0" applyAlignment="0" applyProtection="0"/>
    <xf numFmtId="0" fontId="69" fillId="0" borderId="32" applyNumberFormat="0" applyFill="0" applyAlignment="0" applyProtection="0"/>
    <xf numFmtId="0" fontId="34" fillId="0" borderId="0" applyNumberFormat="0" applyFill="0" applyBorder="0" applyAlignment="0" applyProtection="0"/>
    <xf numFmtId="0" fontId="70" fillId="0" borderId="28" applyNumberFormat="0" applyFill="0" applyAlignment="0" applyProtection="0"/>
    <xf numFmtId="0" fontId="70" fillId="0" borderId="33" applyNumberFormat="0" applyFill="0" applyAlignment="0" applyProtection="0"/>
    <xf numFmtId="0" fontId="47" fillId="0" borderId="29" applyNumberFormat="0" applyFill="0" applyAlignment="0" applyProtection="0"/>
    <xf numFmtId="0" fontId="47" fillId="0" borderId="20" applyNumberFormat="0" applyFill="0" applyAlignment="0" applyProtection="0"/>
    <xf numFmtId="0" fontId="51" fillId="2" borderId="21" applyNumberFormat="0" applyAlignment="0" applyProtection="0"/>
    <xf numFmtId="0" fontId="51" fillId="23" borderId="21" applyNumberFormat="0" applyAlignment="0" applyProtection="0"/>
    <xf numFmtId="0" fontId="64" fillId="6" borderId="0">
      <alignment horizontal="right"/>
    </xf>
    <xf numFmtId="0" fontId="71" fillId="0" borderId="30" applyNumberFormat="0" applyFill="0" applyAlignment="0" applyProtection="0"/>
    <xf numFmtId="0" fontId="54" fillId="0" borderId="23" applyNumberFormat="0" applyFill="0" applyAlignment="0" applyProtection="0"/>
    <xf numFmtId="164" fontId="21" fillId="3" borderId="0">
      <alignment horizontal="right"/>
    </xf>
    <xf numFmtId="164" fontId="21" fillId="3" borderId="0">
      <alignment horizontal="right"/>
    </xf>
    <xf numFmtId="164" fontId="21" fillId="3" borderId="0">
      <alignment horizontal="right"/>
    </xf>
    <xf numFmtId="164" fontId="21" fillId="3" borderId="0">
      <alignment horizontal="right"/>
    </xf>
    <xf numFmtId="164" fontId="21" fillId="3" borderId="0">
      <alignment horizontal="right"/>
    </xf>
    <xf numFmtId="164" fontId="21" fillId="3" borderId="0">
      <alignment horizontal="right"/>
    </xf>
    <xf numFmtId="164" fontId="21" fillId="3" borderId="0">
      <alignment horizontal="right"/>
    </xf>
    <xf numFmtId="164" fontId="21" fillId="3" borderId="0">
      <alignment horizontal="right"/>
    </xf>
    <xf numFmtId="0" fontId="7" fillId="0" borderId="0"/>
    <xf numFmtId="0" fontId="7" fillId="0" borderId="0"/>
    <xf numFmtId="0" fontId="15" fillId="0" borderId="0"/>
    <xf numFmtId="0" fontId="72" fillId="22" borderId="0" applyNumberFormat="0" applyBorder="0" applyAlignment="0" applyProtection="0"/>
    <xf numFmtId="0" fontId="50" fillId="2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3" fillId="0" borderId="0" applyNumberFormat="0" applyBorder="0">
      <alignment horizont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3" fillId="0" borderId="0" applyNumberFormat="0" applyBorder="0">
      <alignment horizont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" fillId="26" borderId="25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52" fillId="54" borderId="22" applyNumberFormat="0" applyAlignment="0" applyProtection="0"/>
    <xf numFmtId="0" fontId="52" fillId="24" borderId="2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1" fillId="0" borderId="0" applyNumberFormat="0" applyAlignment="0" applyProtection="0"/>
    <xf numFmtId="0" fontId="39" fillId="0" borderId="0">
      <alignment vertical="top"/>
    </xf>
    <xf numFmtId="0" fontId="9" fillId="6" borderId="0"/>
    <xf numFmtId="0" fontId="73" fillId="0" borderId="31" applyNumberFormat="0" applyFill="0" applyAlignment="0" applyProtection="0"/>
    <xf numFmtId="0" fontId="58" fillId="0" borderId="26" applyNumberFormat="0" applyFill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/>
    <xf numFmtId="0" fontId="4" fillId="26" borderId="25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26" borderId="25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3" fillId="0" borderId="0" applyFont="0" applyFill="0" applyBorder="0" applyAlignment="0" applyProtection="0">
      <alignment horizontal="center"/>
    </xf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63" fillId="0" borderId="0" applyNumberFormat="0" applyBorder="0">
      <alignment horizontal="center"/>
    </xf>
    <xf numFmtId="0" fontId="4" fillId="28" borderId="0" applyNumberFormat="0" applyBorder="0" applyAlignment="0" applyProtection="0"/>
    <xf numFmtId="0" fontId="4" fillId="36" borderId="0" applyNumberFormat="0" applyBorder="0" applyAlignment="0" applyProtection="0"/>
    <xf numFmtId="0" fontId="4" fillId="26" borderId="25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4" fillId="0" borderId="0"/>
    <xf numFmtId="0" fontId="4" fillId="26" borderId="25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26" borderId="25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26" borderId="25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26" borderId="25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63" fillId="0" borderId="0" applyFont="0" applyFill="0" applyBorder="0" applyAlignment="0" applyProtection="0">
      <alignment horizontal="center"/>
    </xf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63" fillId="0" borderId="0" applyNumberFormat="0" applyBorder="0">
      <alignment horizontal="center"/>
    </xf>
    <xf numFmtId="0" fontId="4" fillId="26" borderId="25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0" fontId="60" fillId="26" borderId="7" applyNumberFormat="0" applyFont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4" fillId="0" borderId="0"/>
    <xf numFmtId="0" fontId="4" fillId="26" borderId="25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26" borderId="25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26" borderId="25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32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32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43" fontId="5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32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32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5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26" borderId="25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26" borderId="25" applyNumberFormat="0" applyFont="0" applyAlignment="0" applyProtection="0"/>
    <xf numFmtId="0" fontId="2" fillId="0" borderId="0"/>
    <xf numFmtId="0" fontId="2" fillId="26" borderId="25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26" borderId="25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6" borderId="0" applyNumberFormat="0" applyBorder="0" applyAlignment="0" applyProtection="0"/>
    <xf numFmtId="0" fontId="2" fillId="26" borderId="25" applyNumberFormat="0" applyFont="0" applyAlignment="0" applyProtection="0"/>
    <xf numFmtId="0" fontId="2" fillId="0" borderId="0"/>
    <xf numFmtId="0" fontId="2" fillId="26" borderId="25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26" borderId="25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26" borderId="25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26" borderId="25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32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41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2" fillId="26" borderId="25" applyNumberFormat="0" applyFont="0" applyAlignment="0" applyProtection="0"/>
    <xf numFmtId="0" fontId="2" fillId="0" borderId="0"/>
    <xf numFmtId="0" fontId="2" fillId="26" borderId="25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26" borderId="25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26" borderId="25" applyNumberFormat="0" applyFont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6" fillId="0" borderId="0" xfId="1" applyFont="1" applyFill="1" applyBorder="1"/>
    <xf numFmtId="165" fontId="6" fillId="0" borderId="0" xfId="7" applyNumberFormat="1" applyFont="1" applyFill="1" applyBorder="1" applyProtection="1">
      <protection locked="0"/>
    </xf>
    <xf numFmtId="0" fontId="6" fillId="0" borderId="0" xfId="1" applyFont="1" applyFill="1" applyProtection="1">
      <protection locked="0"/>
    </xf>
    <xf numFmtId="165" fontId="6" fillId="0" borderId="0" xfId="7" applyNumberFormat="1" applyFont="1" applyFill="1" applyProtection="1">
      <protection locked="0"/>
    </xf>
    <xf numFmtId="0" fontId="6" fillId="0" borderId="0" xfId="1" applyFont="1" applyFill="1" applyBorder="1" applyProtection="1">
      <protection locked="0"/>
    </xf>
    <xf numFmtId="0" fontId="10" fillId="0" borderId="0" xfId="1" applyFont="1" applyFill="1" applyBorder="1" applyProtection="1">
      <protection locked="0"/>
    </xf>
    <xf numFmtId="0" fontId="6" fillId="0" borderId="0" xfId="1" applyFont="1" applyFill="1" applyProtection="1"/>
    <xf numFmtId="165" fontId="6" fillId="0" borderId="0" xfId="7" applyNumberFormat="1" applyFont="1" applyFill="1" applyProtection="1"/>
    <xf numFmtId="165" fontId="6" fillId="0" borderId="0" xfId="7" applyNumberFormat="1" applyFont="1" applyFill="1" applyBorder="1" applyProtection="1"/>
    <xf numFmtId="0" fontId="6" fillId="0" borderId="0" xfId="1" applyFont="1" applyFill="1" applyBorder="1" applyProtection="1"/>
    <xf numFmtId="0" fontId="6" fillId="0" borderId="0" xfId="1" applyFont="1" applyFill="1" applyAlignment="1" applyProtection="1">
      <alignment horizontal="left"/>
    </xf>
    <xf numFmtId="0" fontId="8" fillId="0" borderId="0" xfId="1" applyFont="1" applyFill="1" applyBorder="1" applyProtection="1"/>
    <xf numFmtId="0" fontId="6" fillId="0" borderId="0" xfId="1" applyFont="1" applyProtection="1">
      <protection locked="0"/>
    </xf>
    <xf numFmtId="0" fontId="6" fillId="0" borderId="0" xfId="1" applyFont="1" applyProtection="1"/>
    <xf numFmtId="165" fontId="6" fillId="0" borderId="0" xfId="7" applyNumberFormat="1" applyFont="1" applyBorder="1" applyProtection="1"/>
    <xf numFmtId="0" fontId="11" fillId="0" borderId="0" xfId="1" applyFont="1" applyProtection="1"/>
    <xf numFmtId="0" fontId="11" fillId="0" borderId="0" xfId="1" applyFont="1" applyFill="1" applyProtection="1"/>
    <xf numFmtId="0" fontId="6" fillId="0" borderId="0" xfId="1" applyFont="1" applyFill="1" applyBorder="1" applyAlignment="1" applyProtection="1">
      <alignment horizontal="centerContinuous"/>
      <protection locked="0"/>
    </xf>
    <xf numFmtId="0" fontId="8" fillId="12" borderId="0" xfId="1" applyFont="1" applyFill="1" applyBorder="1" applyProtection="1">
      <protection locked="0"/>
    </xf>
    <xf numFmtId="0" fontId="6" fillId="12" borderId="10" xfId="1" applyFont="1" applyFill="1" applyBorder="1" applyProtection="1">
      <protection locked="0"/>
    </xf>
    <xf numFmtId="0" fontId="8" fillId="12" borderId="10" xfId="1" applyFont="1" applyFill="1" applyBorder="1" applyAlignment="1" applyProtection="1">
      <alignment horizontal="right"/>
    </xf>
    <xf numFmtId="0" fontId="8" fillId="12" borderId="11" xfId="1" applyFont="1" applyFill="1" applyBorder="1" applyProtection="1">
      <protection locked="0"/>
    </xf>
    <xf numFmtId="0" fontId="8" fillId="13" borderId="17" xfId="1" applyFont="1" applyFill="1" applyBorder="1" applyAlignment="1" applyProtection="1">
      <alignment horizontal="centerContinuous"/>
      <protection locked="0"/>
    </xf>
    <xf numFmtId="0" fontId="6" fillId="13" borderId="17" xfId="1" applyFont="1" applyFill="1" applyBorder="1" applyAlignment="1" applyProtection="1">
      <alignment horizontal="centerContinuous"/>
      <protection locked="0"/>
    </xf>
    <xf numFmtId="0" fontId="6" fillId="0" borderId="14" xfId="1" applyFont="1" applyFill="1" applyBorder="1" applyProtection="1">
      <protection locked="0"/>
    </xf>
    <xf numFmtId="165" fontId="6" fillId="0" borderId="14" xfId="7" applyNumberFormat="1" applyFont="1" applyFill="1" applyBorder="1" applyProtection="1"/>
    <xf numFmtId="165" fontId="6" fillId="0" borderId="14" xfId="7" applyNumberFormat="1" applyFont="1" applyFill="1" applyBorder="1" applyProtection="1">
      <protection locked="0"/>
    </xf>
    <xf numFmtId="0" fontId="8" fillId="0" borderId="18" xfId="1" applyFont="1" applyFill="1" applyBorder="1" applyProtection="1">
      <protection locked="0"/>
    </xf>
    <xf numFmtId="165" fontId="8" fillId="0" borderId="18" xfId="7" applyNumberFormat="1" applyFont="1" applyFill="1" applyBorder="1" applyProtection="1"/>
    <xf numFmtId="165" fontId="8" fillId="0" borderId="18" xfId="7" applyNumberFormat="1" applyFont="1" applyFill="1" applyBorder="1" applyProtection="1">
      <protection locked="0"/>
    </xf>
    <xf numFmtId="0" fontId="6" fillId="0" borderId="13" xfId="1" applyFont="1" applyFill="1" applyBorder="1" applyProtection="1">
      <protection locked="0"/>
    </xf>
    <xf numFmtId="165" fontId="6" fillId="0" borderId="13" xfId="7" applyNumberFormat="1" applyFont="1" applyFill="1" applyBorder="1" applyProtection="1"/>
    <xf numFmtId="165" fontId="6" fillId="0" borderId="13" xfId="7" applyNumberFormat="1" applyFont="1" applyFill="1" applyBorder="1" applyProtection="1">
      <protection locked="0"/>
    </xf>
    <xf numFmtId="0" fontId="6" fillId="0" borderId="15" xfId="1" applyFont="1" applyFill="1" applyBorder="1" applyProtection="1">
      <protection locked="0"/>
    </xf>
    <xf numFmtId="165" fontId="6" fillId="0" borderId="15" xfId="7" applyNumberFormat="1" applyFont="1" applyFill="1" applyBorder="1" applyProtection="1"/>
    <xf numFmtId="0" fontId="6" fillId="0" borderId="12" xfId="1" applyFont="1" applyFill="1" applyBorder="1" applyProtection="1">
      <protection locked="0"/>
    </xf>
    <xf numFmtId="165" fontId="6" fillId="0" borderId="12" xfId="7" applyNumberFormat="1" applyFont="1" applyFill="1" applyBorder="1" applyProtection="1"/>
    <xf numFmtId="165" fontId="6" fillId="0" borderId="12" xfId="7" applyNumberFormat="1" applyFont="1" applyFill="1" applyBorder="1" applyProtection="1">
      <protection locked="0"/>
    </xf>
    <xf numFmtId="0" fontId="6" fillId="0" borderId="13" xfId="1" applyFont="1" applyFill="1" applyBorder="1" applyAlignment="1" applyProtection="1">
      <protection locked="0"/>
    </xf>
    <xf numFmtId="167" fontId="6" fillId="0" borderId="15" xfId="1" applyNumberFormat="1" applyFont="1" applyFill="1" applyBorder="1" applyProtection="1"/>
    <xf numFmtId="165" fontId="6" fillId="0" borderId="19" xfId="7" applyNumberFormat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Continuous"/>
    </xf>
    <xf numFmtId="0" fontId="6" fillId="0" borderId="0" xfId="1" applyFont="1" applyFill="1" applyBorder="1" applyAlignment="1" applyProtection="1">
      <alignment horizontal="centerContinuous"/>
    </xf>
    <xf numFmtId="0" fontId="6" fillId="0" borderId="0" xfId="1" applyFont="1" applyFill="1" applyBorder="1" applyAlignment="1" applyProtection="1"/>
    <xf numFmtId="0" fontId="8" fillId="0" borderId="0" xfId="7" applyNumberFormat="1" applyFont="1" applyFill="1" applyBorder="1" applyAlignment="1" applyProtection="1">
      <alignment horizontal="center"/>
    </xf>
    <xf numFmtId="0" fontId="38" fillId="0" borderId="0" xfId="1" applyFont="1" applyProtection="1">
      <protection locked="0"/>
    </xf>
    <xf numFmtId="0" fontId="38" fillId="0" borderId="0" xfId="1" applyFont="1" applyFill="1" applyProtection="1">
      <protection locked="0"/>
    </xf>
    <xf numFmtId="0" fontId="38" fillId="0" borderId="0" xfId="1" applyFont="1" applyFill="1" applyBorder="1" applyProtection="1">
      <protection locked="0"/>
    </xf>
    <xf numFmtId="0" fontId="11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9" fillId="0" borderId="0" xfId="1" applyFont="1"/>
    <xf numFmtId="49" fontId="0" fillId="0" borderId="0" xfId="1" applyNumberFormat="1" applyFont="1"/>
    <xf numFmtId="0" fontId="6" fillId="0" borderId="14" xfId="1" applyFont="1" applyFill="1" applyBorder="1" applyAlignment="1" applyProtection="1">
      <protection locked="0"/>
    </xf>
    <xf numFmtId="167" fontId="6" fillId="0" borderId="12" xfId="1" applyNumberFormat="1" applyFont="1" applyFill="1" applyBorder="1" applyProtection="1"/>
    <xf numFmtId="0" fontId="5" fillId="0" borderId="0" xfId="53"/>
    <xf numFmtId="0" fontId="5" fillId="0" borderId="0" xfId="0" applyFont="1"/>
    <xf numFmtId="165" fontId="6" fillId="17" borderId="12" xfId="7" applyNumberFormat="1" applyFont="1" applyFill="1" applyBorder="1" applyProtection="1"/>
    <xf numFmtId="165" fontId="6" fillId="16" borderId="12" xfId="7" applyNumberFormat="1" applyFont="1" applyFill="1" applyBorder="1" applyProtection="1"/>
    <xf numFmtId="165" fontId="6" fillId="16" borderId="13" xfId="7" applyNumberFormat="1" applyFont="1" applyFill="1" applyBorder="1" applyProtection="1"/>
    <xf numFmtId="165" fontId="6" fillId="16" borderId="14" xfId="7" applyNumberFormat="1" applyFont="1" applyFill="1" applyBorder="1" applyProtection="1"/>
    <xf numFmtId="165" fontId="6" fillId="16" borderId="0" xfId="7" applyNumberFormat="1" applyFont="1" applyFill="1" applyProtection="1"/>
    <xf numFmtId="165" fontId="8" fillId="16" borderId="18" xfId="7" applyNumberFormat="1" applyFont="1" applyFill="1" applyBorder="1" applyProtection="1"/>
    <xf numFmtId="0" fontId="42" fillId="0" borderId="0" xfId="0" applyFont="1"/>
    <xf numFmtId="166" fontId="0" fillId="0" borderId="0" xfId="48" applyNumberFormat="1" applyFont="1"/>
    <xf numFmtId="0" fontId="38" fillId="0" borderId="0" xfId="55" applyFont="1" applyFill="1" applyProtection="1">
      <protection locked="0"/>
    </xf>
    <xf numFmtId="0" fontId="6" fillId="0" borderId="0" xfId="55" applyFont="1" applyFill="1" applyProtection="1">
      <protection locked="0"/>
    </xf>
    <xf numFmtId="0" fontId="8" fillId="13" borderId="17" xfId="55" applyFont="1" applyFill="1" applyBorder="1" applyAlignment="1" applyProtection="1">
      <alignment horizontal="centerContinuous"/>
      <protection locked="0"/>
    </xf>
    <xf numFmtId="0" fontId="6" fillId="13" borderId="17" xfId="55" applyFont="1" applyFill="1" applyBorder="1" applyAlignment="1" applyProtection="1">
      <alignment horizontal="centerContinuous"/>
      <protection locked="0"/>
    </xf>
    <xf numFmtId="0" fontId="8" fillId="12" borderId="11" xfId="55" applyFont="1" applyFill="1" applyBorder="1" applyProtection="1">
      <protection locked="0"/>
    </xf>
    <xf numFmtId="0" fontId="8" fillId="12" borderId="10" xfId="55" applyFont="1" applyFill="1" applyBorder="1" applyAlignment="1" applyProtection="1">
      <alignment horizontal="right"/>
    </xf>
    <xf numFmtId="0" fontId="6" fillId="0" borderId="0" xfId="55" applyFont="1" applyFill="1" applyBorder="1" applyProtection="1">
      <protection locked="0"/>
    </xf>
    <xf numFmtId="0" fontId="6" fillId="0" borderId="0" xfId="55" applyFont="1" applyFill="1" applyProtection="1"/>
    <xf numFmtId="0" fontId="8" fillId="0" borderId="0" xfId="55" applyFont="1" applyFill="1" applyBorder="1" applyAlignment="1" applyProtection="1">
      <alignment horizontal="centerContinuous"/>
    </xf>
    <xf numFmtId="0" fontId="6" fillId="0" borderId="0" xfId="55" applyFont="1" applyFill="1" applyBorder="1" applyAlignment="1" applyProtection="1">
      <alignment horizontal="centerContinuous"/>
    </xf>
    <xf numFmtId="167" fontId="6" fillId="0" borderId="15" xfId="55" applyNumberFormat="1" applyFont="1" applyFill="1" applyBorder="1" applyProtection="1"/>
    <xf numFmtId="167" fontId="6" fillId="0" borderId="12" xfId="55" applyNumberFormat="1" applyFont="1" applyFill="1" applyBorder="1" applyProtection="1"/>
    <xf numFmtId="0" fontId="8" fillId="13" borderId="17" xfId="1" applyFont="1" applyFill="1" applyBorder="1" applyAlignment="1" applyProtection="1">
      <alignment horizontal="left"/>
      <protection locked="0"/>
    </xf>
    <xf numFmtId="0" fontId="38" fillId="0" borderId="0" xfId="55" applyFont="1" applyProtection="1">
      <protection locked="0"/>
    </xf>
    <xf numFmtId="0" fontId="11" fillId="0" borderId="0" xfId="55" applyFont="1" applyFill="1" applyProtection="1"/>
    <xf numFmtId="0" fontId="11" fillId="0" borderId="0" xfId="55" applyFont="1" applyProtection="1"/>
    <xf numFmtId="0" fontId="6" fillId="0" borderId="0" xfId="55" applyFont="1" applyProtection="1"/>
    <xf numFmtId="0" fontId="6" fillId="0" borderId="0" xfId="55" applyFont="1" applyProtection="1">
      <protection locked="0"/>
    </xf>
    <xf numFmtId="0" fontId="8" fillId="0" borderId="11" xfId="55" applyFont="1" applyFill="1" applyBorder="1" applyProtection="1">
      <protection locked="0"/>
    </xf>
    <xf numFmtId="165" fontId="8" fillId="0" borderId="16" xfId="7" applyNumberFormat="1" applyFont="1" applyFill="1" applyBorder="1" applyProtection="1"/>
    <xf numFmtId="165" fontId="8" fillId="0" borderId="11" xfId="7" applyNumberFormat="1" applyFont="1" applyFill="1" applyBorder="1" applyProtection="1"/>
    <xf numFmtId="0" fontId="6" fillId="0" borderId="11" xfId="1" applyFont="1" applyFill="1" applyBorder="1" applyProtection="1">
      <protection locked="0"/>
    </xf>
    <xf numFmtId="165" fontId="6" fillId="0" borderId="0" xfId="1" applyNumberFormat="1" applyFont="1" applyFill="1" applyBorder="1" applyProtection="1"/>
    <xf numFmtId="165" fontId="6" fillId="15" borderId="0" xfId="7" applyNumberFormat="1" applyFont="1" applyFill="1" applyProtection="1"/>
    <xf numFmtId="165" fontId="8" fillId="15" borderId="18" xfId="7" applyNumberFormat="1" applyFont="1" applyFill="1" applyBorder="1" applyProtection="1"/>
    <xf numFmtId="165" fontId="6" fillId="15" borderId="12" xfId="7" applyNumberFormat="1" applyFont="1" applyFill="1" applyBorder="1" applyProtection="1"/>
    <xf numFmtId="0" fontId="8" fillId="13" borderId="17" xfId="55" applyFont="1" applyFill="1" applyBorder="1" applyAlignment="1" applyProtection="1">
      <alignment horizontal="left"/>
      <protection locked="0"/>
    </xf>
    <xf numFmtId="0" fontId="6" fillId="0" borderId="35" xfId="1" applyFont="1" applyFill="1" applyBorder="1" applyAlignment="1"/>
    <xf numFmtId="165" fontId="0" fillId="0" borderId="35" xfId="7" applyNumberFormat="1" applyFont="1" applyBorder="1"/>
    <xf numFmtId="166" fontId="0" fillId="0" borderId="35" xfId="48" applyNumberFormat="1" applyFont="1" applyBorder="1"/>
    <xf numFmtId="0" fontId="6" fillId="0" borderId="34" xfId="1" applyFont="1" applyFill="1" applyBorder="1" applyAlignment="1"/>
    <xf numFmtId="166" fontId="0" fillId="0" borderId="34" xfId="48" applyNumberFormat="1" applyFont="1" applyBorder="1"/>
    <xf numFmtId="0" fontId="6" fillId="0" borderId="34" xfId="1" applyFont="1" applyFill="1" applyBorder="1"/>
    <xf numFmtId="0" fontId="6" fillId="0" borderId="36" xfId="1" applyFont="1" applyFill="1" applyBorder="1"/>
    <xf numFmtId="165" fontId="0" fillId="0" borderId="36" xfId="7" applyNumberFormat="1" applyFont="1" applyBorder="1"/>
    <xf numFmtId="0" fontId="0" fillId="0" borderId="36" xfId="0" applyBorder="1"/>
    <xf numFmtId="0" fontId="0" fillId="19" borderId="0" xfId="0" applyFill="1" applyBorder="1"/>
    <xf numFmtId="165" fontId="0" fillId="0" borderId="0" xfId="7" applyNumberFormat="1" applyFont="1" applyBorder="1"/>
    <xf numFmtId="165" fontId="0" fillId="0" borderId="36" xfId="0" applyNumberFormat="1" applyBorder="1"/>
    <xf numFmtId="166" fontId="0" fillId="0" borderId="37" xfId="48" applyNumberFormat="1" applyFont="1" applyBorder="1"/>
    <xf numFmtId="0" fontId="75" fillId="19" borderId="0" xfId="0" applyFont="1" applyFill="1" applyAlignment="1">
      <alignment horizontal="center"/>
    </xf>
    <xf numFmtId="166" fontId="0" fillId="0" borderId="0" xfId="48" applyNumberFormat="1" applyFont="1" applyBorder="1"/>
    <xf numFmtId="0" fontId="0" fillId="0" borderId="0" xfId="0" applyBorder="1"/>
    <xf numFmtId="166" fontId="0" fillId="0" borderId="0" xfId="0" applyNumberFormat="1"/>
    <xf numFmtId="165" fontId="0" fillId="16" borderId="35" xfId="7" applyNumberFormat="1" applyFont="1" applyFill="1" applyBorder="1"/>
    <xf numFmtId="0" fontId="0" fillId="0" borderId="0" xfId="0"/>
    <xf numFmtId="3" fontId="13" fillId="0" borderId="0" xfId="53" quotePrefix="1" applyNumberFormat="1" applyFont="1"/>
    <xf numFmtId="3" fontId="13" fillId="0" borderId="0" xfId="53" applyNumberFormat="1" applyFont="1"/>
    <xf numFmtId="3" fontId="16" fillId="11" borderId="39" xfId="53" quotePrefix="1" applyNumberFormat="1" applyFont="1" applyFill="1" applyBorder="1"/>
    <xf numFmtId="3" fontId="16" fillId="11" borderId="40" xfId="53" quotePrefix="1" applyNumberFormat="1" applyFont="1" applyFill="1" applyBorder="1"/>
    <xf numFmtId="3" fontId="40" fillId="11" borderId="38" xfId="53" quotePrefix="1" applyNumberFormat="1" applyFont="1" applyFill="1" applyBorder="1"/>
    <xf numFmtId="3" fontId="40" fillId="11" borderId="41" xfId="53" quotePrefix="1" applyNumberFormat="1" applyFont="1" applyFill="1" applyBorder="1"/>
    <xf numFmtId="3" fontId="13" fillId="0" borderId="0" xfId="53" quotePrefix="1" applyNumberFormat="1" applyFont="1" applyAlignment="1">
      <alignment wrapText="1"/>
    </xf>
    <xf numFmtId="3" fontId="11" fillId="0" borderId="0" xfId="53" quotePrefix="1" applyNumberFormat="1" applyFont="1" applyAlignment="1">
      <alignment wrapText="1"/>
    </xf>
    <xf numFmtId="3" fontId="16" fillId="11" borderId="38" xfId="53" quotePrefix="1" applyNumberFormat="1" applyFont="1" applyFill="1" applyBorder="1" applyAlignment="1">
      <alignment wrapText="1"/>
    </xf>
    <xf numFmtId="3" fontId="16" fillId="11" borderId="41" xfId="53" quotePrefix="1" applyNumberFormat="1" applyFont="1" applyFill="1" applyBorder="1" applyAlignment="1">
      <alignment wrapText="1"/>
    </xf>
    <xf numFmtId="3" fontId="43" fillId="60" borderId="0" xfId="53" quotePrefix="1" applyNumberFormat="1" applyFont="1" applyFill="1"/>
    <xf numFmtId="3" fontId="13" fillId="0" borderId="0" xfId="53" applyNumberFormat="1" applyFont="1" applyAlignment="1">
      <alignment wrapText="1"/>
    </xf>
    <xf numFmtId="3" fontId="15" fillId="0" borderId="0" xfId="53" quotePrefix="1" applyNumberFormat="1" applyFont="1" applyAlignment="1">
      <alignment wrapText="1"/>
    </xf>
    <xf numFmtId="3" fontId="43" fillId="17" borderId="8" xfId="1974" applyNumberFormat="1" applyFont="1" applyFill="1" applyBorder="1" applyAlignment="1">
      <alignment horizontal="right"/>
    </xf>
    <xf numFmtId="3" fontId="43" fillId="17" borderId="8" xfId="1974" quotePrefix="1" applyNumberFormat="1" applyFont="1" applyFill="1" applyBorder="1" applyAlignment="1">
      <alignment horizontal="right"/>
    </xf>
    <xf numFmtId="3" fontId="5" fillId="0" borderId="0" xfId="53" quotePrefix="1" applyNumberFormat="1" applyFont="1" applyFill="1" applyBorder="1"/>
    <xf numFmtId="3" fontId="43" fillId="0" borderId="0" xfId="53" applyNumberFormat="1" applyFont="1" applyFill="1"/>
    <xf numFmtId="3" fontId="43" fillId="0" borderId="0" xfId="53" applyNumberFormat="1" applyFont="1"/>
    <xf numFmtId="3" fontId="43" fillId="0" borderId="0" xfId="53" quotePrefix="1" applyNumberFormat="1" applyFont="1"/>
    <xf numFmtId="3" fontId="76" fillId="60" borderId="0" xfId="53" quotePrefix="1" applyNumberFormat="1" applyFont="1" applyFill="1"/>
    <xf numFmtId="3" fontId="76" fillId="17" borderId="8" xfId="1974" applyNumberFormat="1" applyFont="1" applyFill="1" applyBorder="1" applyAlignment="1">
      <alignment horizontal="right"/>
    </xf>
    <xf numFmtId="3" fontId="76" fillId="17" borderId="8" xfId="1974" quotePrefix="1" applyNumberFormat="1" applyFont="1" applyFill="1" applyBorder="1" applyAlignment="1">
      <alignment horizontal="right"/>
    </xf>
    <xf numFmtId="3" fontId="13" fillId="0" borderId="8" xfId="1974" quotePrefix="1" applyNumberFormat="1" applyFont="1" applyFill="1" applyBorder="1" applyAlignment="1">
      <alignment horizontal="right"/>
    </xf>
    <xf numFmtId="3" fontId="13" fillId="0" borderId="8" xfId="1974" quotePrefix="1" applyNumberFormat="1" applyFont="1" applyBorder="1" applyAlignment="1">
      <alignment horizontal="right"/>
    </xf>
    <xf numFmtId="3" fontId="13" fillId="60" borderId="0" xfId="53" quotePrefix="1" applyNumberFormat="1" applyFont="1" applyFill="1"/>
    <xf numFmtId="3" fontId="13" fillId="0" borderId="8" xfId="1974" applyNumberFormat="1" applyFont="1" applyFill="1" applyBorder="1" applyAlignment="1">
      <alignment horizontal="right"/>
    </xf>
    <xf numFmtId="3" fontId="15" fillId="14" borderId="0" xfId="53" quotePrefix="1" applyNumberFormat="1" applyFont="1" applyFill="1" applyAlignment="1">
      <alignment wrapText="1"/>
    </xf>
    <xf numFmtId="3" fontId="15" fillId="14" borderId="8" xfId="1974" applyNumberFormat="1" applyFont="1" applyFill="1" applyBorder="1" applyAlignment="1">
      <alignment horizontal="right"/>
    </xf>
    <xf numFmtId="3" fontId="15" fillId="0" borderId="0" xfId="53" quotePrefix="1" applyNumberFormat="1" applyFont="1"/>
    <xf numFmtId="3" fontId="15" fillId="0" borderId="0" xfId="53" applyNumberFormat="1" applyFont="1" applyAlignment="1">
      <alignment wrapText="1"/>
    </xf>
    <xf numFmtId="3" fontId="15" fillId="17" borderId="0" xfId="53" quotePrefix="1" applyNumberFormat="1" applyFont="1" applyFill="1" applyAlignment="1">
      <alignment wrapText="1"/>
    </xf>
    <xf numFmtId="3" fontId="15" fillId="17" borderId="8" xfId="1974" applyNumberFormat="1" applyFont="1" applyFill="1" applyBorder="1" applyAlignment="1">
      <alignment horizontal="right"/>
    </xf>
    <xf numFmtId="3" fontId="15" fillId="17" borderId="0" xfId="53" quotePrefix="1" applyNumberFormat="1" applyFont="1" applyFill="1"/>
    <xf numFmtId="3" fontId="15" fillId="17" borderId="0" xfId="53" applyNumberFormat="1" applyFont="1" applyFill="1" applyAlignment="1">
      <alignment wrapText="1"/>
    </xf>
    <xf numFmtId="3" fontId="5" fillId="0" borderId="0" xfId="53" quotePrefix="1" applyNumberFormat="1" applyFont="1" applyFill="1" applyBorder="1" applyAlignment="1">
      <alignment horizontal="left"/>
    </xf>
    <xf numFmtId="3" fontId="77" fillId="19" borderId="0" xfId="53" quotePrefix="1" applyNumberFormat="1" applyFont="1" applyFill="1"/>
    <xf numFmtId="0" fontId="6" fillId="0" borderId="0" xfId="53" applyFont="1"/>
    <xf numFmtId="0" fontId="12" fillId="8" borderId="42" xfId="46" applyFont="1" applyFill="1" applyBorder="1" applyAlignment="1"/>
    <xf numFmtId="0" fontId="6" fillId="9" borderId="43" xfId="46" applyFont="1" applyFill="1" applyBorder="1" applyAlignment="1"/>
    <xf numFmtId="0" fontId="6" fillId="9" borderId="44" xfId="46" applyFont="1" applyFill="1" applyBorder="1" applyAlignment="1"/>
    <xf numFmtId="0" fontId="17" fillId="61" borderId="45" xfId="46" applyFont="1" applyFill="1" applyBorder="1" applyAlignment="1">
      <alignment horizontal="center"/>
    </xf>
    <xf numFmtId="0" fontId="12" fillId="19" borderId="45" xfId="46" applyFont="1" applyFill="1" applyBorder="1" applyAlignment="1">
      <alignment horizontal="center"/>
    </xf>
    <xf numFmtId="0" fontId="12" fillId="11" borderId="46" xfId="46" applyFont="1" applyFill="1" applyBorder="1" applyAlignment="1">
      <alignment horizontal="center"/>
    </xf>
    <xf numFmtId="0" fontId="12" fillId="59" borderId="46" xfId="46" applyFont="1" applyFill="1" applyBorder="1" applyAlignment="1">
      <alignment horizontal="center"/>
    </xf>
    <xf numFmtId="0" fontId="12" fillId="18" borderId="47" xfId="46" applyFont="1" applyFill="1" applyBorder="1" applyAlignment="1">
      <alignment horizontal="center"/>
    </xf>
    <xf numFmtId="0" fontId="5" fillId="10" borderId="48" xfId="46" quotePrefix="1" applyFont="1" applyFill="1" applyBorder="1" applyAlignment="1"/>
    <xf numFmtId="0" fontId="78" fillId="0" borderId="0" xfId="0" applyFont="1" applyFill="1" applyAlignment="1">
      <alignment vertical="center" wrapText="1"/>
    </xf>
    <xf numFmtId="0" fontId="6" fillId="0" borderId="8" xfId="46" quotePrefix="1" applyFont="1" applyFill="1" applyBorder="1" applyAlignment="1"/>
    <xf numFmtId="165" fontId="6" fillId="0" borderId="8" xfId="46" applyNumberFormat="1" applyFont="1" applyFill="1" applyBorder="1" applyAlignment="1"/>
    <xf numFmtId="0" fontId="6" fillId="0" borderId="8" xfId="46" applyNumberFormat="1" applyFont="1" applyFill="1" applyBorder="1" applyAlignment="1">
      <alignment horizontal="center"/>
    </xf>
    <xf numFmtId="165" fontId="6" fillId="0" borderId="8" xfId="46" applyNumberFormat="1" applyFont="1" applyFill="1" applyBorder="1" applyAlignment="1">
      <alignment horizontal="right"/>
    </xf>
    <xf numFmtId="0" fontId="6" fillId="0" borderId="8" xfId="46" quotePrefix="1" applyFont="1" applyFill="1" applyBorder="1" applyAlignment="1">
      <alignment wrapText="1"/>
    </xf>
    <xf numFmtId="0" fontId="8" fillId="62" borderId="0" xfId="46" quotePrefix="1" applyFont="1" applyFill="1" applyBorder="1" applyAlignment="1"/>
    <xf numFmtId="0" fontId="6" fillId="62" borderId="8" xfId="46" applyNumberFormat="1" applyFont="1" applyFill="1" applyBorder="1" applyAlignment="1">
      <alignment horizontal="center"/>
    </xf>
    <xf numFmtId="0" fontId="79" fillId="0" borderId="0" xfId="0" applyFont="1" applyFill="1" applyAlignment="1">
      <alignment vertical="center" wrapText="1"/>
    </xf>
    <xf numFmtId="0" fontId="6" fillId="0" borderId="8" xfId="46" applyFont="1" applyFill="1" applyBorder="1" applyAlignment="1"/>
    <xf numFmtId="0" fontId="5" fillId="10" borderId="48" xfId="46" quotePrefix="1" applyFont="1" applyFill="1" applyBorder="1" applyAlignment="1">
      <alignment wrapText="1"/>
    </xf>
    <xf numFmtId="0" fontId="6" fillId="0" borderId="8" xfId="46" applyNumberFormat="1" applyFont="1" applyFill="1" applyBorder="1" applyAlignment="1"/>
    <xf numFmtId="0" fontId="6" fillId="0" borderId="0" xfId="46" quotePrefix="1" applyFont="1" applyFill="1" applyBorder="1" applyAlignment="1">
      <alignment wrapText="1"/>
    </xf>
    <xf numFmtId="165" fontId="5" fillId="0" borderId="0" xfId="53" applyNumberFormat="1"/>
    <xf numFmtId="1" fontId="6" fillId="0" borderId="8" xfId="46" applyNumberFormat="1" applyFont="1" applyFill="1" applyBorder="1" applyAlignment="1">
      <alignment horizontal="right"/>
    </xf>
    <xf numFmtId="2" fontId="6" fillId="0" borderId="8" xfId="46" applyNumberFormat="1" applyFont="1" applyFill="1" applyBorder="1" applyAlignment="1">
      <alignment horizontal="right"/>
    </xf>
    <xf numFmtId="169" fontId="6" fillId="0" borderId="8" xfId="46" applyNumberFormat="1" applyFont="1" applyFill="1" applyBorder="1" applyAlignment="1">
      <alignment horizontal="right"/>
    </xf>
    <xf numFmtId="3" fontId="6" fillId="0" borderId="8" xfId="46" applyNumberFormat="1" applyFont="1" applyFill="1" applyBorder="1" applyAlignment="1">
      <alignment horizontal="right"/>
    </xf>
    <xf numFmtId="0" fontId="6" fillId="0" borderId="8" xfId="46" applyNumberFormat="1" applyFont="1" applyFill="1" applyBorder="1" applyAlignment="1">
      <alignment horizontal="right"/>
    </xf>
    <xf numFmtId="0" fontId="8" fillId="62" borderId="49" xfId="46" quotePrefix="1" applyFont="1" applyFill="1" applyBorder="1" applyAlignment="1"/>
    <xf numFmtId="170" fontId="6" fillId="0" borderId="8" xfId="46" applyNumberFormat="1" applyFont="1" applyFill="1" applyBorder="1" applyAlignment="1">
      <alignment horizontal="right"/>
    </xf>
    <xf numFmtId="0" fontId="6" fillId="0" borderId="8" xfId="46" quotePrefix="1" applyFont="1" applyFill="1" applyBorder="1" applyAlignment="1">
      <alignment horizontal="right"/>
    </xf>
    <xf numFmtId="0" fontId="6" fillId="0" borderId="9" xfId="46" quotePrefix="1" applyFont="1" applyFill="1" applyBorder="1" applyAlignment="1"/>
    <xf numFmtId="0" fontId="6" fillId="0" borderId="9" xfId="46" quotePrefix="1" applyFont="1" applyFill="1" applyBorder="1" applyAlignment="1">
      <alignment wrapText="1"/>
    </xf>
    <xf numFmtId="0" fontId="6" fillId="62" borderId="0" xfId="46" applyNumberFormat="1" applyFont="1" applyFill="1" applyBorder="1" applyAlignment="1">
      <alignment horizontal="center"/>
    </xf>
    <xf numFmtId="0" fontId="6" fillId="62" borderId="0" xfId="46" applyNumberFormat="1" applyFont="1" applyFill="1" applyBorder="1" applyAlignment="1"/>
    <xf numFmtId="0" fontId="12" fillId="8" borderId="0" xfId="46" applyFont="1" applyFill="1" applyBorder="1" applyAlignment="1"/>
    <xf numFmtId="0" fontId="6" fillId="62" borderId="49" xfId="46" applyNumberFormat="1" applyFont="1" applyFill="1" applyBorder="1" applyAlignment="1">
      <alignment horizontal="center"/>
    </xf>
    <xf numFmtId="0" fontId="12" fillId="63" borderId="47" xfId="46" applyFont="1" applyFill="1" applyBorder="1" applyAlignment="1">
      <alignment horizontal="center"/>
    </xf>
    <xf numFmtId="0" fontId="12" fillId="14" borderId="47" xfId="46" applyFont="1" applyFill="1" applyBorder="1" applyAlignment="1">
      <alignment horizontal="center"/>
    </xf>
    <xf numFmtId="0" fontId="12" fillId="64" borderId="47" xfId="46" applyFont="1" applyFill="1" applyBorder="1" applyAlignment="1">
      <alignment horizontal="center"/>
    </xf>
    <xf numFmtId="0" fontId="12" fillId="65" borderId="47" xfId="46" applyFont="1" applyFill="1" applyBorder="1" applyAlignment="1">
      <alignment horizontal="center"/>
    </xf>
    <xf numFmtId="3" fontId="6" fillId="0" borderId="0" xfId="46" applyNumberFormat="1" applyFont="1" applyFill="1" applyBorder="1" applyAlignment="1">
      <alignment horizontal="right"/>
    </xf>
    <xf numFmtId="0" fontId="6" fillId="62" borderId="8" xfId="46" applyNumberFormat="1" applyFont="1" applyFill="1" applyBorder="1" applyAlignment="1">
      <alignment horizontal="left"/>
    </xf>
    <xf numFmtId="0" fontId="5" fillId="65" borderId="0" xfId="53" applyFill="1"/>
    <xf numFmtId="0" fontId="80" fillId="0" borderId="0" xfId="53" applyFont="1"/>
    <xf numFmtId="3" fontId="6" fillId="0" borderId="9" xfId="46" applyNumberFormat="1" applyFont="1" applyFill="1" applyBorder="1" applyAlignment="1">
      <alignment horizontal="right"/>
    </xf>
    <xf numFmtId="0" fontId="8" fillId="12" borderId="11" xfId="1" applyFont="1" applyFill="1" applyBorder="1" applyAlignment="1" applyProtection="1">
      <alignment horizontal="center"/>
      <protection locked="0"/>
    </xf>
    <xf numFmtId="0" fontId="8" fillId="12" borderId="11" xfId="55" applyFont="1" applyFill="1" applyBorder="1" applyAlignment="1" applyProtection="1">
      <alignment horizontal="center"/>
      <protection locked="0"/>
    </xf>
    <xf numFmtId="0" fontId="8" fillId="0" borderId="11" xfId="55" applyFont="1" applyFill="1" applyBorder="1" applyAlignment="1" applyProtection="1">
      <alignment horizontal="center"/>
      <protection locked="0"/>
    </xf>
  </cellXfs>
  <cellStyles count="1980">
    <cellStyle name="%" xfId="1" xr:uid="{00000000-0005-0000-0000-000000000000}"/>
    <cellStyle name="% 2" xfId="55" xr:uid="{00000000-0005-0000-0000-000001000000}"/>
    <cellStyle name="_Kyivstar grunnlag Q407~1" xfId="2" xr:uid="{00000000-0005-0000-0000-000002000000}"/>
    <cellStyle name="_Minority Interest and EV" xfId="3" xr:uid="{00000000-0005-0000-0000-000003000000}"/>
    <cellStyle name="_Q407-pack_draft" xfId="4" xr:uid="{00000000-0005-0000-0000-000004000000}"/>
    <cellStyle name="20% - Accent1 10" xfId="60" xr:uid="{00000000-0005-0000-0000-000005000000}"/>
    <cellStyle name="20% - Accent1 10 2" xfId="616" xr:uid="{00000000-0005-0000-0000-000006000000}"/>
    <cellStyle name="20% - Accent1 10 2 2" xfId="1094" xr:uid="{00000000-0005-0000-0000-000007000000}"/>
    <cellStyle name="20% - Accent1 10 2 2 2" xfId="1535" xr:uid="{00000000-0005-0000-0000-000008000000}"/>
    <cellStyle name="20% - Accent1 10 2 3" xfId="1376" xr:uid="{00000000-0005-0000-0000-000009000000}"/>
    <cellStyle name="20% - Accent1 10 2 4" xfId="935" xr:uid="{00000000-0005-0000-0000-00000A000000}"/>
    <cellStyle name="20% - Accent1 10 2 5" xfId="1855" xr:uid="{00000000-0005-0000-0000-00000B000000}"/>
    <cellStyle name="20% - Accent1 10 3" xfId="642" xr:uid="{00000000-0005-0000-0000-00000C000000}"/>
    <cellStyle name="20% - Accent1 10 3 2" xfId="1106" xr:uid="{00000000-0005-0000-0000-00000D000000}"/>
    <cellStyle name="20% - Accent1 10 3 2 2" xfId="1547" xr:uid="{00000000-0005-0000-0000-00000E000000}"/>
    <cellStyle name="20% - Accent1 10 3 3" xfId="1388" xr:uid="{00000000-0005-0000-0000-00000F000000}"/>
    <cellStyle name="20% - Accent1 10 3 4" xfId="947" xr:uid="{00000000-0005-0000-0000-000010000000}"/>
    <cellStyle name="20% - Accent1 10 3 5" xfId="1867" xr:uid="{00000000-0005-0000-0000-000011000000}"/>
    <cellStyle name="20% - Accent1 10 4" xfId="1054" xr:uid="{00000000-0005-0000-0000-000012000000}"/>
    <cellStyle name="20% - Accent1 10 4 2" xfId="1495" xr:uid="{00000000-0005-0000-0000-000013000000}"/>
    <cellStyle name="20% - Accent1 10 5" xfId="1336" xr:uid="{00000000-0005-0000-0000-000014000000}"/>
    <cellStyle name="20% - Accent1 10 6" xfId="895" xr:uid="{00000000-0005-0000-0000-000015000000}"/>
    <cellStyle name="20% - Accent1 10 7" xfId="1815" xr:uid="{00000000-0005-0000-0000-000016000000}"/>
    <cellStyle name="20% - Accent1 11" xfId="591" xr:uid="{00000000-0005-0000-0000-000017000000}"/>
    <cellStyle name="20% - Accent1 11 2" xfId="712" xr:uid="{00000000-0005-0000-0000-000018000000}"/>
    <cellStyle name="20% - Accent1 11 2 2" xfId="1111" xr:uid="{00000000-0005-0000-0000-000019000000}"/>
    <cellStyle name="20% - Accent1 11 2 2 2" xfId="1552" xr:uid="{00000000-0005-0000-0000-00001A000000}"/>
    <cellStyle name="20% - Accent1 11 2 3" xfId="1393" xr:uid="{00000000-0005-0000-0000-00001B000000}"/>
    <cellStyle name="20% - Accent1 11 2 4" xfId="952" xr:uid="{00000000-0005-0000-0000-00001C000000}"/>
    <cellStyle name="20% - Accent1 11 2 5" xfId="1872" xr:uid="{00000000-0005-0000-0000-00001D000000}"/>
    <cellStyle name="20% - Accent1 11 3" xfId="855" xr:uid="{00000000-0005-0000-0000-00001E000000}"/>
    <cellStyle name="20% - Accent1 11 3 2" xfId="1175" xr:uid="{00000000-0005-0000-0000-00001F000000}"/>
    <cellStyle name="20% - Accent1 11 3 2 2" xfId="1616" xr:uid="{00000000-0005-0000-0000-000020000000}"/>
    <cellStyle name="20% - Accent1 11 3 3" xfId="1457" xr:uid="{00000000-0005-0000-0000-000021000000}"/>
    <cellStyle name="20% - Accent1 11 3 4" xfId="1016" xr:uid="{00000000-0005-0000-0000-000022000000}"/>
    <cellStyle name="20% - Accent1 11 3 5" xfId="1936" xr:uid="{00000000-0005-0000-0000-000023000000}"/>
    <cellStyle name="20% - Accent1 11 4" xfId="1069" xr:uid="{00000000-0005-0000-0000-000024000000}"/>
    <cellStyle name="20% - Accent1 11 4 2" xfId="1510" xr:uid="{00000000-0005-0000-0000-000025000000}"/>
    <cellStyle name="20% - Accent1 11 5" xfId="1351" xr:uid="{00000000-0005-0000-0000-000026000000}"/>
    <cellStyle name="20% - Accent1 11 6" xfId="910" xr:uid="{00000000-0005-0000-0000-000027000000}"/>
    <cellStyle name="20% - Accent1 11 7" xfId="1830" xr:uid="{00000000-0005-0000-0000-000028000000}"/>
    <cellStyle name="20% - Accent1 12" xfId="604" xr:uid="{00000000-0005-0000-0000-000029000000}"/>
    <cellStyle name="20% - Accent1 12 2" xfId="725" xr:uid="{00000000-0005-0000-0000-00002A000000}"/>
    <cellStyle name="20% - Accent1 12 2 2" xfId="1124" xr:uid="{00000000-0005-0000-0000-00002B000000}"/>
    <cellStyle name="20% - Accent1 12 2 2 2" xfId="1565" xr:uid="{00000000-0005-0000-0000-00002C000000}"/>
    <cellStyle name="20% - Accent1 12 2 3" xfId="1406" xr:uid="{00000000-0005-0000-0000-00002D000000}"/>
    <cellStyle name="20% - Accent1 12 2 4" xfId="965" xr:uid="{00000000-0005-0000-0000-00002E000000}"/>
    <cellStyle name="20% - Accent1 12 2 5" xfId="1885" xr:uid="{00000000-0005-0000-0000-00002F000000}"/>
    <cellStyle name="20% - Accent1 12 3" xfId="868" xr:uid="{00000000-0005-0000-0000-000030000000}"/>
    <cellStyle name="20% - Accent1 12 3 2" xfId="1188" xr:uid="{00000000-0005-0000-0000-000031000000}"/>
    <cellStyle name="20% - Accent1 12 3 2 2" xfId="1629" xr:uid="{00000000-0005-0000-0000-000032000000}"/>
    <cellStyle name="20% - Accent1 12 3 3" xfId="1470" xr:uid="{00000000-0005-0000-0000-000033000000}"/>
    <cellStyle name="20% - Accent1 12 3 4" xfId="1029" xr:uid="{00000000-0005-0000-0000-000034000000}"/>
    <cellStyle name="20% - Accent1 12 3 5" xfId="1949" xr:uid="{00000000-0005-0000-0000-000035000000}"/>
    <cellStyle name="20% - Accent1 12 4" xfId="1082" xr:uid="{00000000-0005-0000-0000-000036000000}"/>
    <cellStyle name="20% - Accent1 12 4 2" xfId="1523" xr:uid="{00000000-0005-0000-0000-000037000000}"/>
    <cellStyle name="20% - Accent1 12 5" xfId="1364" xr:uid="{00000000-0005-0000-0000-000038000000}"/>
    <cellStyle name="20% - Accent1 12 6" xfId="923" xr:uid="{00000000-0005-0000-0000-000039000000}"/>
    <cellStyle name="20% - Accent1 12 7" xfId="1843" xr:uid="{00000000-0005-0000-0000-00003A000000}"/>
    <cellStyle name="20% - Accent1 13" xfId="738" xr:uid="{00000000-0005-0000-0000-00003B000000}"/>
    <cellStyle name="20% - Accent1 13 2" xfId="881" xr:uid="{00000000-0005-0000-0000-00003C000000}"/>
    <cellStyle name="20% - Accent1 13 2 2" xfId="1201" xr:uid="{00000000-0005-0000-0000-00003D000000}"/>
    <cellStyle name="20% - Accent1 13 2 2 2" xfId="1642" xr:uid="{00000000-0005-0000-0000-00003E000000}"/>
    <cellStyle name="20% - Accent1 13 2 3" xfId="1483" xr:uid="{00000000-0005-0000-0000-00003F000000}"/>
    <cellStyle name="20% - Accent1 13 2 4" xfId="1042" xr:uid="{00000000-0005-0000-0000-000040000000}"/>
    <cellStyle name="20% - Accent1 13 2 5" xfId="1962" xr:uid="{00000000-0005-0000-0000-000041000000}"/>
    <cellStyle name="20% - Accent1 13 3" xfId="1137" xr:uid="{00000000-0005-0000-0000-000042000000}"/>
    <cellStyle name="20% - Accent1 13 3 2" xfId="1578" xr:uid="{00000000-0005-0000-0000-000043000000}"/>
    <cellStyle name="20% - Accent1 13 4" xfId="1419" xr:uid="{00000000-0005-0000-0000-000044000000}"/>
    <cellStyle name="20% - Accent1 13 5" xfId="978" xr:uid="{00000000-0005-0000-0000-000045000000}"/>
    <cellStyle name="20% - Accent1 13 6" xfId="1898" xr:uid="{00000000-0005-0000-0000-000046000000}"/>
    <cellStyle name="20% - Accent1 14" xfId="751" xr:uid="{00000000-0005-0000-0000-000047000000}"/>
    <cellStyle name="20% - Accent1 14 2" xfId="1150" xr:uid="{00000000-0005-0000-0000-000048000000}"/>
    <cellStyle name="20% - Accent1 14 2 2" xfId="1591" xr:uid="{00000000-0005-0000-0000-000049000000}"/>
    <cellStyle name="20% - Accent1 14 3" xfId="1432" xr:uid="{00000000-0005-0000-0000-00004A000000}"/>
    <cellStyle name="20% - Accent1 14 4" xfId="991" xr:uid="{00000000-0005-0000-0000-00004B000000}"/>
    <cellStyle name="20% - Accent1 14 5" xfId="1911" xr:uid="{00000000-0005-0000-0000-00004C000000}"/>
    <cellStyle name="20% - Accent1 15" xfId="59" xr:uid="{00000000-0005-0000-0000-00004D000000}"/>
    <cellStyle name="20% - Accent1 15 2" xfId="1655" xr:uid="{00000000-0005-0000-0000-00004E000000}"/>
    <cellStyle name="20% - Accent1 15 3" xfId="1214" xr:uid="{00000000-0005-0000-0000-00004F000000}"/>
    <cellStyle name="20% - Accent1 16" xfId="1227" xr:uid="{00000000-0005-0000-0000-000050000000}"/>
    <cellStyle name="20% - Accent1 16 2" xfId="1667" xr:uid="{00000000-0005-0000-0000-000051000000}"/>
    <cellStyle name="20% - Accent1 17" xfId="1241" xr:uid="{00000000-0005-0000-0000-000052000000}"/>
    <cellStyle name="20% - Accent1 17 2" xfId="1681" xr:uid="{00000000-0005-0000-0000-000053000000}"/>
    <cellStyle name="20% - Accent1 18" xfId="1256" xr:uid="{00000000-0005-0000-0000-000054000000}"/>
    <cellStyle name="20% - Accent1 18 2" xfId="1694" xr:uid="{00000000-0005-0000-0000-000055000000}"/>
    <cellStyle name="20% - Accent1 19" xfId="1269" xr:uid="{00000000-0005-0000-0000-000056000000}"/>
    <cellStyle name="20% - Accent1 19 2" xfId="1707" xr:uid="{00000000-0005-0000-0000-000057000000}"/>
    <cellStyle name="20% - Accent1 2" xfId="61" xr:uid="{00000000-0005-0000-0000-000058000000}"/>
    <cellStyle name="20% - Accent1 20" xfId="1282" xr:uid="{00000000-0005-0000-0000-000059000000}"/>
    <cellStyle name="20% - Accent1 20 2" xfId="1720" xr:uid="{00000000-0005-0000-0000-00005A000000}"/>
    <cellStyle name="20% - Accent1 21" xfId="1295" xr:uid="{00000000-0005-0000-0000-00005B000000}"/>
    <cellStyle name="20% - Accent1 21 2" xfId="1733" xr:uid="{00000000-0005-0000-0000-00005C000000}"/>
    <cellStyle name="20% - Accent1 22" xfId="1309" xr:uid="{00000000-0005-0000-0000-00005D000000}"/>
    <cellStyle name="20% - Accent1 22 2" xfId="1747" xr:uid="{00000000-0005-0000-0000-00005E000000}"/>
    <cellStyle name="20% - Accent1 23" xfId="1322" xr:uid="{00000000-0005-0000-0000-00005F000000}"/>
    <cellStyle name="20% - Accent1 23 2" xfId="1760" xr:uid="{00000000-0005-0000-0000-000060000000}"/>
    <cellStyle name="20% - Accent1 24" xfId="1774" xr:uid="{00000000-0005-0000-0000-000061000000}"/>
    <cellStyle name="20% - Accent1 25" xfId="1789" xr:uid="{00000000-0005-0000-0000-000062000000}"/>
    <cellStyle name="20% - Accent1 26" xfId="1803" xr:uid="{00000000-0005-0000-0000-000063000000}"/>
    <cellStyle name="20% - Accent1 3" xfId="62" xr:uid="{00000000-0005-0000-0000-000064000000}"/>
    <cellStyle name="20% - Accent1 4" xfId="63" xr:uid="{00000000-0005-0000-0000-000065000000}"/>
    <cellStyle name="20% - Accent1 5" xfId="64" xr:uid="{00000000-0005-0000-0000-000066000000}"/>
    <cellStyle name="20% - Accent1 6" xfId="65" xr:uid="{00000000-0005-0000-0000-000067000000}"/>
    <cellStyle name="20% - Accent1 7" xfId="66" xr:uid="{00000000-0005-0000-0000-000068000000}"/>
    <cellStyle name="20% - Accent1 8" xfId="67" xr:uid="{00000000-0005-0000-0000-000069000000}"/>
    <cellStyle name="20% - Accent1 9" xfId="68" xr:uid="{00000000-0005-0000-0000-00006A000000}"/>
    <cellStyle name="20% - Accent2 10" xfId="70" xr:uid="{00000000-0005-0000-0000-00006B000000}"/>
    <cellStyle name="20% - Accent2 10 2" xfId="617" xr:uid="{00000000-0005-0000-0000-00006C000000}"/>
    <cellStyle name="20% - Accent2 10 2 2" xfId="1095" xr:uid="{00000000-0005-0000-0000-00006D000000}"/>
    <cellStyle name="20% - Accent2 10 2 2 2" xfId="1536" xr:uid="{00000000-0005-0000-0000-00006E000000}"/>
    <cellStyle name="20% - Accent2 10 2 3" xfId="1377" xr:uid="{00000000-0005-0000-0000-00006F000000}"/>
    <cellStyle name="20% - Accent2 10 2 4" xfId="936" xr:uid="{00000000-0005-0000-0000-000070000000}"/>
    <cellStyle name="20% - Accent2 10 2 5" xfId="1856" xr:uid="{00000000-0005-0000-0000-000071000000}"/>
    <cellStyle name="20% - Accent2 10 3" xfId="763" xr:uid="{00000000-0005-0000-0000-000072000000}"/>
    <cellStyle name="20% - Accent2 10 3 2" xfId="1162" xr:uid="{00000000-0005-0000-0000-000073000000}"/>
    <cellStyle name="20% - Accent2 10 3 2 2" xfId="1603" xr:uid="{00000000-0005-0000-0000-000074000000}"/>
    <cellStyle name="20% - Accent2 10 3 3" xfId="1444" xr:uid="{00000000-0005-0000-0000-000075000000}"/>
    <cellStyle name="20% - Accent2 10 3 4" xfId="1003" xr:uid="{00000000-0005-0000-0000-000076000000}"/>
    <cellStyle name="20% - Accent2 10 3 5" xfId="1923" xr:uid="{00000000-0005-0000-0000-000077000000}"/>
    <cellStyle name="20% - Accent2 10 4" xfId="1055" xr:uid="{00000000-0005-0000-0000-000078000000}"/>
    <cellStyle name="20% - Accent2 10 4 2" xfId="1496" xr:uid="{00000000-0005-0000-0000-000079000000}"/>
    <cellStyle name="20% - Accent2 10 5" xfId="1337" xr:uid="{00000000-0005-0000-0000-00007A000000}"/>
    <cellStyle name="20% - Accent2 10 6" xfId="896" xr:uid="{00000000-0005-0000-0000-00007B000000}"/>
    <cellStyle name="20% - Accent2 10 7" xfId="1816" xr:uid="{00000000-0005-0000-0000-00007C000000}"/>
    <cellStyle name="20% - Accent2 11" xfId="593" xr:uid="{00000000-0005-0000-0000-00007D000000}"/>
    <cellStyle name="20% - Accent2 11 2" xfId="714" xr:uid="{00000000-0005-0000-0000-00007E000000}"/>
    <cellStyle name="20% - Accent2 11 2 2" xfId="1113" xr:uid="{00000000-0005-0000-0000-00007F000000}"/>
    <cellStyle name="20% - Accent2 11 2 2 2" xfId="1554" xr:uid="{00000000-0005-0000-0000-000080000000}"/>
    <cellStyle name="20% - Accent2 11 2 3" xfId="1395" xr:uid="{00000000-0005-0000-0000-000081000000}"/>
    <cellStyle name="20% - Accent2 11 2 4" xfId="954" xr:uid="{00000000-0005-0000-0000-000082000000}"/>
    <cellStyle name="20% - Accent2 11 2 5" xfId="1874" xr:uid="{00000000-0005-0000-0000-000083000000}"/>
    <cellStyle name="20% - Accent2 11 3" xfId="857" xr:uid="{00000000-0005-0000-0000-000084000000}"/>
    <cellStyle name="20% - Accent2 11 3 2" xfId="1177" xr:uid="{00000000-0005-0000-0000-000085000000}"/>
    <cellStyle name="20% - Accent2 11 3 2 2" xfId="1618" xr:uid="{00000000-0005-0000-0000-000086000000}"/>
    <cellStyle name="20% - Accent2 11 3 3" xfId="1459" xr:uid="{00000000-0005-0000-0000-000087000000}"/>
    <cellStyle name="20% - Accent2 11 3 4" xfId="1018" xr:uid="{00000000-0005-0000-0000-000088000000}"/>
    <cellStyle name="20% - Accent2 11 3 5" xfId="1938" xr:uid="{00000000-0005-0000-0000-000089000000}"/>
    <cellStyle name="20% - Accent2 11 4" xfId="1071" xr:uid="{00000000-0005-0000-0000-00008A000000}"/>
    <cellStyle name="20% - Accent2 11 4 2" xfId="1512" xr:uid="{00000000-0005-0000-0000-00008B000000}"/>
    <cellStyle name="20% - Accent2 11 5" xfId="1353" xr:uid="{00000000-0005-0000-0000-00008C000000}"/>
    <cellStyle name="20% - Accent2 11 6" xfId="912" xr:uid="{00000000-0005-0000-0000-00008D000000}"/>
    <cellStyle name="20% - Accent2 11 7" xfId="1832" xr:uid="{00000000-0005-0000-0000-00008E000000}"/>
    <cellStyle name="20% - Accent2 12" xfId="606" xr:uid="{00000000-0005-0000-0000-00008F000000}"/>
    <cellStyle name="20% - Accent2 12 2" xfId="727" xr:uid="{00000000-0005-0000-0000-000090000000}"/>
    <cellStyle name="20% - Accent2 12 2 2" xfId="1126" xr:uid="{00000000-0005-0000-0000-000091000000}"/>
    <cellStyle name="20% - Accent2 12 2 2 2" xfId="1567" xr:uid="{00000000-0005-0000-0000-000092000000}"/>
    <cellStyle name="20% - Accent2 12 2 3" xfId="1408" xr:uid="{00000000-0005-0000-0000-000093000000}"/>
    <cellStyle name="20% - Accent2 12 2 4" xfId="967" xr:uid="{00000000-0005-0000-0000-000094000000}"/>
    <cellStyle name="20% - Accent2 12 2 5" xfId="1887" xr:uid="{00000000-0005-0000-0000-000095000000}"/>
    <cellStyle name="20% - Accent2 12 3" xfId="870" xr:uid="{00000000-0005-0000-0000-000096000000}"/>
    <cellStyle name="20% - Accent2 12 3 2" xfId="1190" xr:uid="{00000000-0005-0000-0000-000097000000}"/>
    <cellStyle name="20% - Accent2 12 3 2 2" xfId="1631" xr:uid="{00000000-0005-0000-0000-000098000000}"/>
    <cellStyle name="20% - Accent2 12 3 3" xfId="1472" xr:uid="{00000000-0005-0000-0000-000099000000}"/>
    <cellStyle name="20% - Accent2 12 3 4" xfId="1031" xr:uid="{00000000-0005-0000-0000-00009A000000}"/>
    <cellStyle name="20% - Accent2 12 3 5" xfId="1951" xr:uid="{00000000-0005-0000-0000-00009B000000}"/>
    <cellStyle name="20% - Accent2 12 4" xfId="1084" xr:uid="{00000000-0005-0000-0000-00009C000000}"/>
    <cellStyle name="20% - Accent2 12 4 2" xfId="1525" xr:uid="{00000000-0005-0000-0000-00009D000000}"/>
    <cellStyle name="20% - Accent2 12 5" xfId="1366" xr:uid="{00000000-0005-0000-0000-00009E000000}"/>
    <cellStyle name="20% - Accent2 12 6" xfId="925" xr:uid="{00000000-0005-0000-0000-00009F000000}"/>
    <cellStyle name="20% - Accent2 12 7" xfId="1845" xr:uid="{00000000-0005-0000-0000-0000A0000000}"/>
    <cellStyle name="20% - Accent2 13" xfId="740" xr:uid="{00000000-0005-0000-0000-0000A1000000}"/>
    <cellStyle name="20% - Accent2 13 2" xfId="883" xr:uid="{00000000-0005-0000-0000-0000A2000000}"/>
    <cellStyle name="20% - Accent2 13 2 2" xfId="1203" xr:uid="{00000000-0005-0000-0000-0000A3000000}"/>
    <cellStyle name="20% - Accent2 13 2 2 2" xfId="1644" xr:uid="{00000000-0005-0000-0000-0000A4000000}"/>
    <cellStyle name="20% - Accent2 13 2 3" xfId="1485" xr:uid="{00000000-0005-0000-0000-0000A5000000}"/>
    <cellStyle name="20% - Accent2 13 2 4" xfId="1044" xr:uid="{00000000-0005-0000-0000-0000A6000000}"/>
    <cellStyle name="20% - Accent2 13 2 5" xfId="1964" xr:uid="{00000000-0005-0000-0000-0000A7000000}"/>
    <cellStyle name="20% - Accent2 13 3" xfId="1139" xr:uid="{00000000-0005-0000-0000-0000A8000000}"/>
    <cellStyle name="20% - Accent2 13 3 2" xfId="1580" xr:uid="{00000000-0005-0000-0000-0000A9000000}"/>
    <cellStyle name="20% - Accent2 13 4" xfId="1421" xr:uid="{00000000-0005-0000-0000-0000AA000000}"/>
    <cellStyle name="20% - Accent2 13 5" xfId="980" xr:uid="{00000000-0005-0000-0000-0000AB000000}"/>
    <cellStyle name="20% - Accent2 13 6" xfId="1900" xr:uid="{00000000-0005-0000-0000-0000AC000000}"/>
    <cellStyle name="20% - Accent2 14" xfId="753" xr:uid="{00000000-0005-0000-0000-0000AD000000}"/>
    <cellStyle name="20% - Accent2 14 2" xfId="1152" xr:uid="{00000000-0005-0000-0000-0000AE000000}"/>
    <cellStyle name="20% - Accent2 14 2 2" xfId="1593" xr:uid="{00000000-0005-0000-0000-0000AF000000}"/>
    <cellStyle name="20% - Accent2 14 3" xfId="1434" xr:uid="{00000000-0005-0000-0000-0000B0000000}"/>
    <cellStyle name="20% - Accent2 14 4" xfId="993" xr:uid="{00000000-0005-0000-0000-0000B1000000}"/>
    <cellStyle name="20% - Accent2 14 5" xfId="1913" xr:uid="{00000000-0005-0000-0000-0000B2000000}"/>
    <cellStyle name="20% - Accent2 15" xfId="69" xr:uid="{00000000-0005-0000-0000-0000B3000000}"/>
    <cellStyle name="20% - Accent2 15 2" xfId="1657" xr:uid="{00000000-0005-0000-0000-0000B4000000}"/>
    <cellStyle name="20% - Accent2 15 3" xfId="1216" xr:uid="{00000000-0005-0000-0000-0000B5000000}"/>
    <cellStyle name="20% - Accent2 16" xfId="1228" xr:uid="{00000000-0005-0000-0000-0000B6000000}"/>
    <cellStyle name="20% - Accent2 16 2" xfId="1668" xr:uid="{00000000-0005-0000-0000-0000B7000000}"/>
    <cellStyle name="20% - Accent2 17" xfId="1243" xr:uid="{00000000-0005-0000-0000-0000B8000000}"/>
    <cellStyle name="20% - Accent2 17 2" xfId="1683" xr:uid="{00000000-0005-0000-0000-0000B9000000}"/>
    <cellStyle name="20% - Accent2 18" xfId="1258" xr:uid="{00000000-0005-0000-0000-0000BA000000}"/>
    <cellStyle name="20% - Accent2 18 2" xfId="1696" xr:uid="{00000000-0005-0000-0000-0000BB000000}"/>
    <cellStyle name="20% - Accent2 19" xfId="1271" xr:uid="{00000000-0005-0000-0000-0000BC000000}"/>
    <cellStyle name="20% - Accent2 19 2" xfId="1709" xr:uid="{00000000-0005-0000-0000-0000BD000000}"/>
    <cellStyle name="20% - Accent2 2" xfId="71" xr:uid="{00000000-0005-0000-0000-0000BE000000}"/>
    <cellStyle name="20% - Accent2 20" xfId="1284" xr:uid="{00000000-0005-0000-0000-0000BF000000}"/>
    <cellStyle name="20% - Accent2 20 2" xfId="1722" xr:uid="{00000000-0005-0000-0000-0000C0000000}"/>
    <cellStyle name="20% - Accent2 21" xfId="1297" xr:uid="{00000000-0005-0000-0000-0000C1000000}"/>
    <cellStyle name="20% - Accent2 21 2" xfId="1735" xr:uid="{00000000-0005-0000-0000-0000C2000000}"/>
    <cellStyle name="20% - Accent2 22" xfId="1311" xr:uid="{00000000-0005-0000-0000-0000C3000000}"/>
    <cellStyle name="20% - Accent2 22 2" xfId="1749" xr:uid="{00000000-0005-0000-0000-0000C4000000}"/>
    <cellStyle name="20% - Accent2 23" xfId="1324" xr:uid="{00000000-0005-0000-0000-0000C5000000}"/>
    <cellStyle name="20% - Accent2 23 2" xfId="1762" xr:uid="{00000000-0005-0000-0000-0000C6000000}"/>
    <cellStyle name="20% - Accent2 24" xfId="1776" xr:uid="{00000000-0005-0000-0000-0000C7000000}"/>
    <cellStyle name="20% - Accent2 25" xfId="1791" xr:uid="{00000000-0005-0000-0000-0000C8000000}"/>
    <cellStyle name="20% - Accent2 26" xfId="1805" xr:uid="{00000000-0005-0000-0000-0000C9000000}"/>
    <cellStyle name="20% - Accent2 3" xfId="72" xr:uid="{00000000-0005-0000-0000-0000CA000000}"/>
    <cellStyle name="20% - Accent2 4" xfId="73" xr:uid="{00000000-0005-0000-0000-0000CB000000}"/>
    <cellStyle name="20% - Accent2 5" xfId="74" xr:uid="{00000000-0005-0000-0000-0000CC000000}"/>
    <cellStyle name="20% - Accent2 6" xfId="75" xr:uid="{00000000-0005-0000-0000-0000CD000000}"/>
    <cellStyle name="20% - Accent2 7" xfId="76" xr:uid="{00000000-0005-0000-0000-0000CE000000}"/>
    <cellStyle name="20% - Accent2 8" xfId="77" xr:uid="{00000000-0005-0000-0000-0000CF000000}"/>
    <cellStyle name="20% - Accent2 9" xfId="78" xr:uid="{00000000-0005-0000-0000-0000D0000000}"/>
    <cellStyle name="20% - Accent3 10" xfId="80" xr:uid="{00000000-0005-0000-0000-0000D1000000}"/>
    <cellStyle name="20% - Accent3 10 2" xfId="618" xr:uid="{00000000-0005-0000-0000-0000D2000000}"/>
    <cellStyle name="20% - Accent3 10 2 2" xfId="1096" xr:uid="{00000000-0005-0000-0000-0000D3000000}"/>
    <cellStyle name="20% - Accent3 10 2 2 2" xfId="1537" xr:uid="{00000000-0005-0000-0000-0000D4000000}"/>
    <cellStyle name="20% - Accent3 10 2 3" xfId="1378" xr:uid="{00000000-0005-0000-0000-0000D5000000}"/>
    <cellStyle name="20% - Accent3 10 2 4" xfId="937" xr:uid="{00000000-0005-0000-0000-0000D6000000}"/>
    <cellStyle name="20% - Accent3 10 2 5" xfId="1857" xr:uid="{00000000-0005-0000-0000-0000D7000000}"/>
    <cellStyle name="20% - Accent3 10 3" xfId="643" xr:uid="{00000000-0005-0000-0000-0000D8000000}"/>
    <cellStyle name="20% - Accent3 10 3 2" xfId="1107" xr:uid="{00000000-0005-0000-0000-0000D9000000}"/>
    <cellStyle name="20% - Accent3 10 3 2 2" xfId="1548" xr:uid="{00000000-0005-0000-0000-0000DA000000}"/>
    <cellStyle name="20% - Accent3 10 3 3" xfId="1389" xr:uid="{00000000-0005-0000-0000-0000DB000000}"/>
    <cellStyle name="20% - Accent3 10 3 4" xfId="948" xr:uid="{00000000-0005-0000-0000-0000DC000000}"/>
    <cellStyle name="20% - Accent3 10 3 5" xfId="1868" xr:uid="{00000000-0005-0000-0000-0000DD000000}"/>
    <cellStyle name="20% - Accent3 10 4" xfId="1056" xr:uid="{00000000-0005-0000-0000-0000DE000000}"/>
    <cellStyle name="20% - Accent3 10 4 2" xfId="1497" xr:uid="{00000000-0005-0000-0000-0000DF000000}"/>
    <cellStyle name="20% - Accent3 10 5" xfId="1338" xr:uid="{00000000-0005-0000-0000-0000E0000000}"/>
    <cellStyle name="20% - Accent3 10 6" xfId="897" xr:uid="{00000000-0005-0000-0000-0000E1000000}"/>
    <cellStyle name="20% - Accent3 10 7" xfId="1817" xr:uid="{00000000-0005-0000-0000-0000E2000000}"/>
    <cellStyle name="20% - Accent3 11" xfId="595" xr:uid="{00000000-0005-0000-0000-0000E3000000}"/>
    <cellStyle name="20% - Accent3 11 2" xfId="716" xr:uid="{00000000-0005-0000-0000-0000E4000000}"/>
    <cellStyle name="20% - Accent3 11 2 2" xfId="1115" xr:uid="{00000000-0005-0000-0000-0000E5000000}"/>
    <cellStyle name="20% - Accent3 11 2 2 2" xfId="1556" xr:uid="{00000000-0005-0000-0000-0000E6000000}"/>
    <cellStyle name="20% - Accent3 11 2 3" xfId="1397" xr:uid="{00000000-0005-0000-0000-0000E7000000}"/>
    <cellStyle name="20% - Accent3 11 2 4" xfId="956" xr:uid="{00000000-0005-0000-0000-0000E8000000}"/>
    <cellStyle name="20% - Accent3 11 2 5" xfId="1876" xr:uid="{00000000-0005-0000-0000-0000E9000000}"/>
    <cellStyle name="20% - Accent3 11 3" xfId="859" xr:uid="{00000000-0005-0000-0000-0000EA000000}"/>
    <cellStyle name="20% - Accent3 11 3 2" xfId="1179" xr:uid="{00000000-0005-0000-0000-0000EB000000}"/>
    <cellStyle name="20% - Accent3 11 3 2 2" xfId="1620" xr:uid="{00000000-0005-0000-0000-0000EC000000}"/>
    <cellStyle name="20% - Accent3 11 3 3" xfId="1461" xr:uid="{00000000-0005-0000-0000-0000ED000000}"/>
    <cellStyle name="20% - Accent3 11 3 4" xfId="1020" xr:uid="{00000000-0005-0000-0000-0000EE000000}"/>
    <cellStyle name="20% - Accent3 11 3 5" xfId="1940" xr:uid="{00000000-0005-0000-0000-0000EF000000}"/>
    <cellStyle name="20% - Accent3 11 4" xfId="1073" xr:uid="{00000000-0005-0000-0000-0000F0000000}"/>
    <cellStyle name="20% - Accent3 11 4 2" xfId="1514" xr:uid="{00000000-0005-0000-0000-0000F1000000}"/>
    <cellStyle name="20% - Accent3 11 5" xfId="1355" xr:uid="{00000000-0005-0000-0000-0000F2000000}"/>
    <cellStyle name="20% - Accent3 11 6" xfId="914" xr:uid="{00000000-0005-0000-0000-0000F3000000}"/>
    <cellStyle name="20% - Accent3 11 7" xfId="1834" xr:uid="{00000000-0005-0000-0000-0000F4000000}"/>
    <cellStyle name="20% - Accent3 12" xfId="608" xr:uid="{00000000-0005-0000-0000-0000F5000000}"/>
    <cellStyle name="20% - Accent3 12 2" xfId="729" xr:uid="{00000000-0005-0000-0000-0000F6000000}"/>
    <cellStyle name="20% - Accent3 12 2 2" xfId="1128" xr:uid="{00000000-0005-0000-0000-0000F7000000}"/>
    <cellStyle name="20% - Accent3 12 2 2 2" xfId="1569" xr:uid="{00000000-0005-0000-0000-0000F8000000}"/>
    <cellStyle name="20% - Accent3 12 2 3" xfId="1410" xr:uid="{00000000-0005-0000-0000-0000F9000000}"/>
    <cellStyle name="20% - Accent3 12 2 4" xfId="969" xr:uid="{00000000-0005-0000-0000-0000FA000000}"/>
    <cellStyle name="20% - Accent3 12 2 5" xfId="1889" xr:uid="{00000000-0005-0000-0000-0000FB000000}"/>
    <cellStyle name="20% - Accent3 12 3" xfId="872" xr:uid="{00000000-0005-0000-0000-0000FC000000}"/>
    <cellStyle name="20% - Accent3 12 3 2" xfId="1192" xr:uid="{00000000-0005-0000-0000-0000FD000000}"/>
    <cellStyle name="20% - Accent3 12 3 2 2" xfId="1633" xr:uid="{00000000-0005-0000-0000-0000FE000000}"/>
    <cellStyle name="20% - Accent3 12 3 3" xfId="1474" xr:uid="{00000000-0005-0000-0000-0000FF000000}"/>
    <cellStyle name="20% - Accent3 12 3 4" xfId="1033" xr:uid="{00000000-0005-0000-0000-000000010000}"/>
    <cellStyle name="20% - Accent3 12 3 5" xfId="1953" xr:uid="{00000000-0005-0000-0000-000001010000}"/>
    <cellStyle name="20% - Accent3 12 4" xfId="1086" xr:uid="{00000000-0005-0000-0000-000002010000}"/>
    <cellStyle name="20% - Accent3 12 4 2" xfId="1527" xr:uid="{00000000-0005-0000-0000-000003010000}"/>
    <cellStyle name="20% - Accent3 12 5" xfId="1368" xr:uid="{00000000-0005-0000-0000-000004010000}"/>
    <cellStyle name="20% - Accent3 12 6" xfId="927" xr:uid="{00000000-0005-0000-0000-000005010000}"/>
    <cellStyle name="20% - Accent3 12 7" xfId="1847" xr:uid="{00000000-0005-0000-0000-000006010000}"/>
    <cellStyle name="20% - Accent3 13" xfId="742" xr:uid="{00000000-0005-0000-0000-000007010000}"/>
    <cellStyle name="20% - Accent3 13 2" xfId="885" xr:uid="{00000000-0005-0000-0000-000008010000}"/>
    <cellStyle name="20% - Accent3 13 2 2" xfId="1205" xr:uid="{00000000-0005-0000-0000-000009010000}"/>
    <cellStyle name="20% - Accent3 13 2 2 2" xfId="1646" xr:uid="{00000000-0005-0000-0000-00000A010000}"/>
    <cellStyle name="20% - Accent3 13 2 3" xfId="1487" xr:uid="{00000000-0005-0000-0000-00000B010000}"/>
    <cellStyle name="20% - Accent3 13 2 4" xfId="1046" xr:uid="{00000000-0005-0000-0000-00000C010000}"/>
    <cellStyle name="20% - Accent3 13 2 5" xfId="1966" xr:uid="{00000000-0005-0000-0000-00000D010000}"/>
    <cellStyle name="20% - Accent3 13 3" xfId="1141" xr:uid="{00000000-0005-0000-0000-00000E010000}"/>
    <cellStyle name="20% - Accent3 13 3 2" xfId="1582" xr:uid="{00000000-0005-0000-0000-00000F010000}"/>
    <cellStyle name="20% - Accent3 13 4" xfId="1423" xr:uid="{00000000-0005-0000-0000-000010010000}"/>
    <cellStyle name="20% - Accent3 13 5" xfId="982" xr:uid="{00000000-0005-0000-0000-000011010000}"/>
    <cellStyle name="20% - Accent3 13 6" xfId="1902" xr:uid="{00000000-0005-0000-0000-000012010000}"/>
    <cellStyle name="20% - Accent3 14" xfId="755" xr:uid="{00000000-0005-0000-0000-000013010000}"/>
    <cellStyle name="20% - Accent3 14 2" xfId="1154" xr:uid="{00000000-0005-0000-0000-000014010000}"/>
    <cellStyle name="20% - Accent3 14 2 2" xfId="1595" xr:uid="{00000000-0005-0000-0000-000015010000}"/>
    <cellStyle name="20% - Accent3 14 3" xfId="1436" xr:uid="{00000000-0005-0000-0000-000016010000}"/>
    <cellStyle name="20% - Accent3 14 4" xfId="995" xr:uid="{00000000-0005-0000-0000-000017010000}"/>
    <cellStyle name="20% - Accent3 14 5" xfId="1915" xr:uid="{00000000-0005-0000-0000-000018010000}"/>
    <cellStyle name="20% - Accent3 15" xfId="79" xr:uid="{00000000-0005-0000-0000-000019010000}"/>
    <cellStyle name="20% - Accent3 15 2" xfId="1659" xr:uid="{00000000-0005-0000-0000-00001A010000}"/>
    <cellStyle name="20% - Accent3 15 3" xfId="1218" xr:uid="{00000000-0005-0000-0000-00001B010000}"/>
    <cellStyle name="20% - Accent3 16" xfId="1229" xr:uid="{00000000-0005-0000-0000-00001C010000}"/>
    <cellStyle name="20% - Accent3 16 2" xfId="1669" xr:uid="{00000000-0005-0000-0000-00001D010000}"/>
    <cellStyle name="20% - Accent3 17" xfId="1245" xr:uid="{00000000-0005-0000-0000-00001E010000}"/>
    <cellStyle name="20% - Accent3 17 2" xfId="1685" xr:uid="{00000000-0005-0000-0000-00001F010000}"/>
    <cellStyle name="20% - Accent3 18" xfId="1260" xr:uid="{00000000-0005-0000-0000-000020010000}"/>
    <cellStyle name="20% - Accent3 18 2" xfId="1698" xr:uid="{00000000-0005-0000-0000-000021010000}"/>
    <cellStyle name="20% - Accent3 19" xfId="1273" xr:uid="{00000000-0005-0000-0000-000022010000}"/>
    <cellStyle name="20% - Accent3 19 2" xfId="1711" xr:uid="{00000000-0005-0000-0000-000023010000}"/>
    <cellStyle name="20% - Accent3 2" xfId="81" xr:uid="{00000000-0005-0000-0000-000024010000}"/>
    <cellStyle name="20% - Accent3 20" xfId="1286" xr:uid="{00000000-0005-0000-0000-000025010000}"/>
    <cellStyle name="20% - Accent3 20 2" xfId="1724" xr:uid="{00000000-0005-0000-0000-000026010000}"/>
    <cellStyle name="20% - Accent3 21" xfId="1299" xr:uid="{00000000-0005-0000-0000-000027010000}"/>
    <cellStyle name="20% - Accent3 21 2" xfId="1737" xr:uid="{00000000-0005-0000-0000-000028010000}"/>
    <cellStyle name="20% - Accent3 22" xfId="1313" xr:uid="{00000000-0005-0000-0000-000029010000}"/>
    <cellStyle name="20% - Accent3 22 2" xfId="1751" xr:uid="{00000000-0005-0000-0000-00002A010000}"/>
    <cellStyle name="20% - Accent3 23" xfId="1326" xr:uid="{00000000-0005-0000-0000-00002B010000}"/>
    <cellStyle name="20% - Accent3 23 2" xfId="1764" xr:uid="{00000000-0005-0000-0000-00002C010000}"/>
    <cellStyle name="20% - Accent3 24" xfId="1778" xr:uid="{00000000-0005-0000-0000-00002D010000}"/>
    <cellStyle name="20% - Accent3 25" xfId="1793" xr:uid="{00000000-0005-0000-0000-00002E010000}"/>
    <cellStyle name="20% - Accent3 26" xfId="1807" xr:uid="{00000000-0005-0000-0000-00002F010000}"/>
    <cellStyle name="20% - Accent3 3" xfId="82" xr:uid="{00000000-0005-0000-0000-000030010000}"/>
    <cellStyle name="20% - Accent3 4" xfId="83" xr:uid="{00000000-0005-0000-0000-000031010000}"/>
    <cellStyle name="20% - Accent3 5" xfId="84" xr:uid="{00000000-0005-0000-0000-000032010000}"/>
    <cellStyle name="20% - Accent3 6" xfId="85" xr:uid="{00000000-0005-0000-0000-000033010000}"/>
    <cellStyle name="20% - Accent3 7" xfId="86" xr:uid="{00000000-0005-0000-0000-000034010000}"/>
    <cellStyle name="20% - Accent3 8" xfId="87" xr:uid="{00000000-0005-0000-0000-000035010000}"/>
    <cellStyle name="20% - Accent3 9" xfId="88" xr:uid="{00000000-0005-0000-0000-000036010000}"/>
    <cellStyle name="20% - Accent4 10" xfId="90" xr:uid="{00000000-0005-0000-0000-000037010000}"/>
    <cellStyle name="20% - Accent4 10 2" xfId="619" xr:uid="{00000000-0005-0000-0000-000038010000}"/>
    <cellStyle name="20% - Accent4 10 2 2" xfId="1097" xr:uid="{00000000-0005-0000-0000-000039010000}"/>
    <cellStyle name="20% - Accent4 10 2 2 2" xfId="1538" xr:uid="{00000000-0005-0000-0000-00003A010000}"/>
    <cellStyle name="20% - Accent4 10 2 3" xfId="1379" xr:uid="{00000000-0005-0000-0000-00003B010000}"/>
    <cellStyle name="20% - Accent4 10 2 4" xfId="938" xr:uid="{00000000-0005-0000-0000-00003C010000}"/>
    <cellStyle name="20% - Accent4 10 2 5" xfId="1858" xr:uid="{00000000-0005-0000-0000-00003D010000}"/>
    <cellStyle name="20% - Accent4 10 3" xfId="764" xr:uid="{00000000-0005-0000-0000-00003E010000}"/>
    <cellStyle name="20% - Accent4 10 3 2" xfId="1163" xr:uid="{00000000-0005-0000-0000-00003F010000}"/>
    <cellStyle name="20% - Accent4 10 3 2 2" xfId="1604" xr:uid="{00000000-0005-0000-0000-000040010000}"/>
    <cellStyle name="20% - Accent4 10 3 3" xfId="1445" xr:uid="{00000000-0005-0000-0000-000041010000}"/>
    <cellStyle name="20% - Accent4 10 3 4" xfId="1004" xr:uid="{00000000-0005-0000-0000-000042010000}"/>
    <cellStyle name="20% - Accent4 10 3 5" xfId="1924" xr:uid="{00000000-0005-0000-0000-000043010000}"/>
    <cellStyle name="20% - Accent4 10 4" xfId="1057" xr:uid="{00000000-0005-0000-0000-000044010000}"/>
    <cellStyle name="20% - Accent4 10 4 2" xfId="1498" xr:uid="{00000000-0005-0000-0000-000045010000}"/>
    <cellStyle name="20% - Accent4 10 5" xfId="1339" xr:uid="{00000000-0005-0000-0000-000046010000}"/>
    <cellStyle name="20% - Accent4 10 6" xfId="898" xr:uid="{00000000-0005-0000-0000-000047010000}"/>
    <cellStyle name="20% - Accent4 10 7" xfId="1818" xr:uid="{00000000-0005-0000-0000-000048010000}"/>
    <cellStyle name="20% - Accent4 11" xfId="597" xr:uid="{00000000-0005-0000-0000-000049010000}"/>
    <cellStyle name="20% - Accent4 11 2" xfId="718" xr:uid="{00000000-0005-0000-0000-00004A010000}"/>
    <cellStyle name="20% - Accent4 11 2 2" xfId="1117" xr:uid="{00000000-0005-0000-0000-00004B010000}"/>
    <cellStyle name="20% - Accent4 11 2 2 2" xfId="1558" xr:uid="{00000000-0005-0000-0000-00004C010000}"/>
    <cellStyle name="20% - Accent4 11 2 3" xfId="1399" xr:uid="{00000000-0005-0000-0000-00004D010000}"/>
    <cellStyle name="20% - Accent4 11 2 4" xfId="958" xr:uid="{00000000-0005-0000-0000-00004E010000}"/>
    <cellStyle name="20% - Accent4 11 2 5" xfId="1878" xr:uid="{00000000-0005-0000-0000-00004F010000}"/>
    <cellStyle name="20% - Accent4 11 3" xfId="861" xr:uid="{00000000-0005-0000-0000-000050010000}"/>
    <cellStyle name="20% - Accent4 11 3 2" xfId="1181" xr:uid="{00000000-0005-0000-0000-000051010000}"/>
    <cellStyle name="20% - Accent4 11 3 2 2" xfId="1622" xr:uid="{00000000-0005-0000-0000-000052010000}"/>
    <cellStyle name="20% - Accent4 11 3 3" xfId="1463" xr:uid="{00000000-0005-0000-0000-000053010000}"/>
    <cellStyle name="20% - Accent4 11 3 4" xfId="1022" xr:uid="{00000000-0005-0000-0000-000054010000}"/>
    <cellStyle name="20% - Accent4 11 3 5" xfId="1942" xr:uid="{00000000-0005-0000-0000-000055010000}"/>
    <cellStyle name="20% - Accent4 11 4" xfId="1075" xr:uid="{00000000-0005-0000-0000-000056010000}"/>
    <cellStyle name="20% - Accent4 11 4 2" xfId="1516" xr:uid="{00000000-0005-0000-0000-000057010000}"/>
    <cellStyle name="20% - Accent4 11 5" xfId="1357" xr:uid="{00000000-0005-0000-0000-000058010000}"/>
    <cellStyle name="20% - Accent4 11 6" xfId="916" xr:uid="{00000000-0005-0000-0000-000059010000}"/>
    <cellStyle name="20% - Accent4 11 7" xfId="1836" xr:uid="{00000000-0005-0000-0000-00005A010000}"/>
    <cellStyle name="20% - Accent4 12" xfId="610" xr:uid="{00000000-0005-0000-0000-00005B010000}"/>
    <cellStyle name="20% - Accent4 12 2" xfId="731" xr:uid="{00000000-0005-0000-0000-00005C010000}"/>
    <cellStyle name="20% - Accent4 12 2 2" xfId="1130" xr:uid="{00000000-0005-0000-0000-00005D010000}"/>
    <cellStyle name="20% - Accent4 12 2 2 2" xfId="1571" xr:uid="{00000000-0005-0000-0000-00005E010000}"/>
    <cellStyle name="20% - Accent4 12 2 3" xfId="1412" xr:uid="{00000000-0005-0000-0000-00005F010000}"/>
    <cellStyle name="20% - Accent4 12 2 4" xfId="971" xr:uid="{00000000-0005-0000-0000-000060010000}"/>
    <cellStyle name="20% - Accent4 12 2 5" xfId="1891" xr:uid="{00000000-0005-0000-0000-000061010000}"/>
    <cellStyle name="20% - Accent4 12 3" xfId="874" xr:uid="{00000000-0005-0000-0000-000062010000}"/>
    <cellStyle name="20% - Accent4 12 3 2" xfId="1194" xr:uid="{00000000-0005-0000-0000-000063010000}"/>
    <cellStyle name="20% - Accent4 12 3 2 2" xfId="1635" xr:uid="{00000000-0005-0000-0000-000064010000}"/>
    <cellStyle name="20% - Accent4 12 3 3" xfId="1476" xr:uid="{00000000-0005-0000-0000-000065010000}"/>
    <cellStyle name="20% - Accent4 12 3 4" xfId="1035" xr:uid="{00000000-0005-0000-0000-000066010000}"/>
    <cellStyle name="20% - Accent4 12 3 5" xfId="1955" xr:uid="{00000000-0005-0000-0000-000067010000}"/>
    <cellStyle name="20% - Accent4 12 4" xfId="1088" xr:uid="{00000000-0005-0000-0000-000068010000}"/>
    <cellStyle name="20% - Accent4 12 4 2" xfId="1529" xr:uid="{00000000-0005-0000-0000-000069010000}"/>
    <cellStyle name="20% - Accent4 12 5" xfId="1370" xr:uid="{00000000-0005-0000-0000-00006A010000}"/>
    <cellStyle name="20% - Accent4 12 6" xfId="929" xr:uid="{00000000-0005-0000-0000-00006B010000}"/>
    <cellStyle name="20% - Accent4 12 7" xfId="1849" xr:uid="{00000000-0005-0000-0000-00006C010000}"/>
    <cellStyle name="20% - Accent4 13" xfId="744" xr:uid="{00000000-0005-0000-0000-00006D010000}"/>
    <cellStyle name="20% - Accent4 13 2" xfId="887" xr:uid="{00000000-0005-0000-0000-00006E010000}"/>
    <cellStyle name="20% - Accent4 13 2 2" xfId="1207" xr:uid="{00000000-0005-0000-0000-00006F010000}"/>
    <cellStyle name="20% - Accent4 13 2 2 2" xfId="1648" xr:uid="{00000000-0005-0000-0000-000070010000}"/>
    <cellStyle name="20% - Accent4 13 2 3" xfId="1489" xr:uid="{00000000-0005-0000-0000-000071010000}"/>
    <cellStyle name="20% - Accent4 13 2 4" xfId="1048" xr:uid="{00000000-0005-0000-0000-000072010000}"/>
    <cellStyle name="20% - Accent4 13 2 5" xfId="1968" xr:uid="{00000000-0005-0000-0000-000073010000}"/>
    <cellStyle name="20% - Accent4 13 3" xfId="1143" xr:uid="{00000000-0005-0000-0000-000074010000}"/>
    <cellStyle name="20% - Accent4 13 3 2" xfId="1584" xr:uid="{00000000-0005-0000-0000-000075010000}"/>
    <cellStyle name="20% - Accent4 13 4" xfId="1425" xr:uid="{00000000-0005-0000-0000-000076010000}"/>
    <cellStyle name="20% - Accent4 13 5" xfId="984" xr:uid="{00000000-0005-0000-0000-000077010000}"/>
    <cellStyle name="20% - Accent4 13 6" xfId="1904" xr:uid="{00000000-0005-0000-0000-000078010000}"/>
    <cellStyle name="20% - Accent4 14" xfId="757" xr:uid="{00000000-0005-0000-0000-000079010000}"/>
    <cellStyle name="20% - Accent4 14 2" xfId="1156" xr:uid="{00000000-0005-0000-0000-00007A010000}"/>
    <cellStyle name="20% - Accent4 14 2 2" xfId="1597" xr:uid="{00000000-0005-0000-0000-00007B010000}"/>
    <cellStyle name="20% - Accent4 14 3" xfId="1438" xr:uid="{00000000-0005-0000-0000-00007C010000}"/>
    <cellStyle name="20% - Accent4 14 4" xfId="997" xr:uid="{00000000-0005-0000-0000-00007D010000}"/>
    <cellStyle name="20% - Accent4 14 5" xfId="1917" xr:uid="{00000000-0005-0000-0000-00007E010000}"/>
    <cellStyle name="20% - Accent4 15" xfId="89" xr:uid="{00000000-0005-0000-0000-00007F010000}"/>
    <cellStyle name="20% - Accent4 15 2" xfId="1661" xr:uid="{00000000-0005-0000-0000-000080010000}"/>
    <cellStyle name="20% - Accent4 15 3" xfId="1220" xr:uid="{00000000-0005-0000-0000-000081010000}"/>
    <cellStyle name="20% - Accent4 16" xfId="1230" xr:uid="{00000000-0005-0000-0000-000082010000}"/>
    <cellStyle name="20% - Accent4 16 2" xfId="1670" xr:uid="{00000000-0005-0000-0000-000083010000}"/>
    <cellStyle name="20% - Accent4 17" xfId="1247" xr:uid="{00000000-0005-0000-0000-000084010000}"/>
    <cellStyle name="20% - Accent4 17 2" xfId="1687" xr:uid="{00000000-0005-0000-0000-000085010000}"/>
    <cellStyle name="20% - Accent4 18" xfId="1262" xr:uid="{00000000-0005-0000-0000-000086010000}"/>
    <cellStyle name="20% - Accent4 18 2" xfId="1700" xr:uid="{00000000-0005-0000-0000-000087010000}"/>
    <cellStyle name="20% - Accent4 19" xfId="1275" xr:uid="{00000000-0005-0000-0000-000088010000}"/>
    <cellStyle name="20% - Accent4 19 2" xfId="1713" xr:uid="{00000000-0005-0000-0000-000089010000}"/>
    <cellStyle name="20% - Accent4 2" xfId="91" xr:uid="{00000000-0005-0000-0000-00008A010000}"/>
    <cellStyle name="20% - Accent4 20" xfId="1288" xr:uid="{00000000-0005-0000-0000-00008B010000}"/>
    <cellStyle name="20% - Accent4 20 2" xfId="1726" xr:uid="{00000000-0005-0000-0000-00008C010000}"/>
    <cellStyle name="20% - Accent4 21" xfId="1301" xr:uid="{00000000-0005-0000-0000-00008D010000}"/>
    <cellStyle name="20% - Accent4 21 2" xfId="1739" xr:uid="{00000000-0005-0000-0000-00008E010000}"/>
    <cellStyle name="20% - Accent4 22" xfId="1315" xr:uid="{00000000-0005-0000-0000-00008F010000}"/>
    <cellStyle name="20% - Accent4 22 2" xfId="1753" xr:uid="{00000000-0005-0000-0000-000090010000}"/>
    <cellStyle name="20% - Accent4 23" xfId="1328" xr:uid="{00000000-0005-0000-0000-000091010000}"/>
    <cellStyle name="20% - Accent4 23 2" xfId="1766" xr:uid="{00000000-0005-0000-0000-000092010000}"/>
    <cellStyle name="20% - Accent4 24" xfId="1780" xr:uid="{00000000-0005-0000-0000-000093010000}"/>
    <cellStyle name="20% - Accent4 25" xfId="1795" xr:uid="{00000000-0005-0000-0000-000094010000}"/>
    <cellStyle name="20% - Accent4 26" xfId="1809" xr:uid="{00000000-0005-0000-0000-000095010000}"/>
    <cellStyle name="20% - Accent4 3" xfId="92" xr:uid="{00000000-0005-0000-0000-000096010000}"/>
    <cellStyle name="20% - Accent4 4" xfId="93" xr:uid="{00000000-0005-0000-0000-000097010000}"/>
    <cellStyle name="20% - Accent4 5" xfId="94" xr:uid="{00000000-0005-0000-0000-000098010000}"/>
    <cellStyle name="20% - Accent4 6" xfId="95" xr:uid="{00000000-0005-0000-0000-000099010000}"/>
    <cellStyle name="20% - Accent4 7" xfId="96" xr:uid="{00000000-0005-0000-0000-00009A010000}"/>
    <cellStyle name="20% - Accent4 8" xfId="97" xr:uid="{00000000-0005-0000-0000-00009B010000}"/>
    <cellStyle name="20% - Accent4 9" xfId="98" xr:uid="{00000000-0005-0000-0000-00009C010000}"/>
    <cellStyle name="20% - Accent5 10" xfId="100" xr:uid="{00000000-0005-0000-0000-00009D010000}"/>
    <cellStyle name="20% - Accent5 10 2" xfId="620" xr:uid="{00000000-0005-0000-0000-00009E010000}"/>
    <cellStyle name="20% - Accent5 10 2 2" xfId="1098" xr:uid="{00000000-0005-0000-0000-00009F010000}"/>
    <cellStyle name="20% - Accent5 10 2 2 2" xfId="1539" xr:uid="{00000000-0005-0000-0000-0000A0010000}"/>
    <cellStyle name="20% - Accent5 10 2 3" xfId="1380" xr:uid="{00000000-0005-0000-0000-0000A1010000}"/>
    <cellStyle name="20% - Accent5 10 2 4" xfId="939" xr:uid="{00000000-0005-0000-0000-0000A2010000}"/>
    <cellStyle name="20% - Accent5 10 2 5" xfId="1859" xr:uid="{00000000-0005-0000-0000-0000A3010000}"/>
    <cellStyle name="20% - Accent5 10 3" xfId="765" xr:uid="{00000000-0005-0000-0000-0000A4010000}"/>
    <cellStyle name="20% - Accent5 10 3 2" xfId="1164" xr:uid="{00000000-0005-0000-0000-0000A5010000}"/>
    <cellStyle name="20% - Accent5 10 3 2 2" xfId="1605" xr:uid="{00000000-0005-0000-0000-0000A6010000}"/>
    <cellStyle name="20% - Accent5 10 3 3" xfId="1446" xr:uid="{00000000-0005-0000-0000-0000A7010000}"/>
    <cellStyle name="20% - Accent5 10 3 4" xfId="1005" xr:uid="{00000000-0005-0000-0000-0000A8010000}"/>
    <cellStyle name="20% - Accent5 10 3 5" xfId="1925" xr:uid="{00000000-0005-0000-0000-0000A9010000}"/>
    <cellStyle name="20% - Accent5 10 4" xfId="1058" xr:uid="{00000000-0005-0000-0000-0000AA010000}"/>
    <cellStyle name="20% - Accent5 10 4 2" xfId="1499" xr:uid="{00000000-0005-0000-0000-0000AB010000}"/>
    <cellStyle name="20% - Accent5 10 5" xfId="1340" xr:uid="{00000000-0005-0000-0000-0000AC010000}"/>
    <cellStyle name="20% - Accent5 10 6" xfId="899" xr:uid="{00000000-0005-0000-0000-0000AD010000}"/>
    <cellStyle name="20% - Accent5 10 7" xfId="1819" xr:uid="{00000000-0005-0000-0000-0000AE010000}"/>
    <cellStyle name="20% - Accent5 11" xfId="599" xr:uid="{00000000-0005-0000-0000-0000AF010000}"/>
    <cellStyle name="20% - Accent5 11 2" xfId="720" xr:uid="{00000000-0005-0000-0000-0000B0010000}"/>
    <cellStyle name="20% - Accent5 11 2 2" xfId="1119" xr:uid="{00000000-0005-0000-0000-0000B1010000}"/>
    <cellStyle name="20% - Accent5 11 2 2 2" xfId="1560" xr:uid="{00000000-0005-0000-0000-0000B2010000}"/>
    <cellStyle name="20% - Accent5 11 2 3" xfId="1401" xr:uid="{00000000-0005-0000-0000-0000B3010000}"/>
    <cellStyle name="20% - Accent5 11 2 4" xfId="960" xr:uid="{00000000-0005-0000-0000-0000B4010000}"/>
    <cellStyle name="20% - Accent5 11 2 5" xfId="1880" xr:uid="{00000000-0005-0000-0000-0000B5010000}"/>
    <cellStyle name="20% - Accent5 11 3" xfId="863" xr:uid="{00000000-0005-0000-0000-0000B6010000}"/>
    <cellStyle name="20% - Accent5 11 3 2" xfId="1183" xr:uid="{00000000-0005-0000-0000-0000B7010000}"/>
    <cellStyle name="20% - Accent5 11 3 2 2" xfId="1624" xr:uid="{00000000-0005-0000-0000-0000B8010000}"/>
    <cellStyle name="20% - Accent5 11 3 3" xfId="1465" xr:uid="{00000000-0005-0000-0000-0000B9010000}"/>
    <cellStyle name="20% - Accent5 11 3 4" xfId="1024" xr:uid="{00000000-0005-0000-0000-0000BA010000}"/>
    <cellStyle name="20% - Accent5 11 3 5" xfId="1944" xr:uid="{00000000-0005-0000-0000-0000BB010000}"/>
    <cellStyle name="20% - Accent5 11 4" xfId="1077" xr:uid="{00000000-0005-0000-0000-0000BC010000}"/>
    <cellStyle name="20% - Accent5 11 4 2" xfId="1518" xr:uid="{00000000-0005-0000-0000-0000BD010000}"/>
    <cellStyle name="20% - Accent5 11 5" xfId="1359" xr:uid="{00000000-0005-0000-0000-0000BE010000}"/>
    <cellStyle name="20% - Accent5 11 6" xfId="918" xr:uid="{00000000-0005-0000-0000-0000BF010000}"/>
    <cellStyle name="20% - Accent5 11 7" xfId="1838" xr:uid="{00000000-0005-0000-0000-0000C0010000}"/>
    <cellStyle name="20% - Accent5 12" xfId="612" xr:uid="{00000000-0005-0000-0000-0000C1010000}"/>
    <cellStyle name="20% - Accent5 12 2" xfId="733" xr:uid="{00000000-0005-0000-0000-0000C2010000}"/>
    <cellStyle name="20% - Accent5 12 2 2" xfId="1132" xr:uid="{00000000-0005-0000-0000-0000C3010000}"/>
    <cellStyle name="20% - Accent5 12 2 2 2" xfId="1573" xr:uid="{00000000-0005-0000-0000-0000C4010000}"/>
    <cellStyle name="20% - Accent5 12 2 3" xfId="1414" xr:uid="{00000000-0005-0000-0000-0000C5010000}"/>
    <cellStyle name="20% - Accent5 12 2 4" xfId="973" xr:uid="{00000000-0005-0000-0000-0000C6010000}"/>
    <cellStyle name="20% - Accent5 12 2 5" xfId="1893" xr:uid="{00000000-0005-0000-0000-0000C7010000}"/>
    <cellStyle name="20% - Accent5 12 3" xfId="876" xr:uid="{00000000-0005-0000-0000-0000C8010000}"/>
    <cellStyle name="20% - Accent5 12 3 2" xfId="1196" xr:uid="{00000000-0005-0000-0000-0000C9010000}"/>
    <cellStyle name="20% - Accent5 12 3 2 2" xfId="1637" xr:uid="{00000000-0005-0000-0000-0000CA010000}"/>
    <cellStyle name="20% - Accent5 12 3 3" xfId="1478" xr:uid="{00000000-0005-0000-0000-0000CB010000}"/>
    <cellStyle name="20% - Accent5 12 3 4" xfId="1037" xr:uid="{00000000-0005-0000-0000-0000CC010000}"/>
    <cellStyle name="20% - Accent5 12 3 5" xfId="1957" xr:uid="{00000000-0005-0000-0000-0000CD010000}"/>
    <cellStyle name="20% - Accent5 12 4" xfId="1090" xr:uid="{00000000-0005-0000-0000-0000CE010000}"/>
    <cellStyle name="20% - Accent5 12 4 2" xfId="1531" xr:uid="{00000000-0005-0000-0000-0000CF010000}"/>
    <cellStyle name="20% - Accent5 12 5" xfId="1372" xr:uid="{00000000-0005-0000-0000-0000D0010000}"/>
    <cellStyle name="20% - Accent5 12 6" xfId="931" xr:uid="{00000000-0005-0000-0000-0000D1010000}"/>
    <cellStyle name="20% - Accent5 12 7" xfId="1851" xr:uid="{00000000-0005-0000-0000-0000D2010000}"/>
    <cellStyle name="20% - Accent5 13" xfId="746" xr:uid="{00000000-0005-0000-0000-0000D3010000}"/>
    <cellStyle name="20% - Accent5 13 2" xfId="889" xr:uid="{00000000-0005-0000-0000-0000D4010000}"/>
    <cellStyle name="20% - Accent5 13 2 2" xfId="1209" xr:uid="{00000000-0005-0000-0000-0000D5010000}"/>
    <cellStyle name="20% - Accent5 13 2 2 2" xfId="1650" xr:uid="{00000000-0005-0000-0000-0000D6010000}"/>
    <cellStyle name="20% - Accent5 13 2 3" xfId="1491" xr:uid="{00000000-0005-0000-0000-0000D7010000}"/>
    <cellStyle name="20% - Accent5 13 2 4" xfId="1050" xr:uid="{00000000-0005-0000-0000-0000D8010000}"/>
    <cellStyle name="20% - Accent5 13 2 5" xfId="1970" xr:uid="{00000000-0005-0000-0000-0000D9010000}"/>
    <cellStyle name="20% - Accent5 13 3" xfId="1145" xr:uid="{00000000-0005-0000-0000-0000DA010000}"/>
    <cellStyle name="20% - Accent5 13 3 2" xfId="1586" xr:uid="{00000000-0005-0000-0000-0000DB010000}"/>
    <cellStyle name="20% - Accent5 13 4" xfId="1427" xr:uid="{00000000-0005-0000-0000-0000DC010000}"/>
    <cellStyle name="20% - Accent5 13 5" xfId="986" xr:uid="{00000000-0005-0000-0000-0000DD010000}"/>
    <cellStyle name="20% - Accent5 13 6" xfId="1906" xr:uid="{00000000-0005-0000-0000-0000DE010000}"/>
    <cellStyle name="20% - Accent5 14" xfId="759" xr:uid="{00000000-0005-0000-0000-0000DF010000}"/>
    <cellStyle name="20% - Accent5 14 2" xfId="1158" xr:uid="{00000000-0005-0000-0000-0000E0010000}"/>
    <cellStyle name="20% - Accent5 14 2 2" xfId="1599" xr:uid="{00000000-0005-0000-0000-0000E1010000}"/>
    <cellStyle name="20% - Accent5 14 3" xfId="1440" xr:uid="{00000000-0005-0000-0000-0000E2010000}"/>
    <cellStyle name="20% - Accent5 14 4" xfId="999" xr:uid="{00000000-0005-0000-0000-0000E3010000}"/>
    <cellStyle name="20% - Accent5 14 5" xfId="1919" xr:uid="{00000000-0005-0000-0000-0000E4010000}"/>
    <cellStyle name="20% - Accent5 15" xfId="99" xr:uid="{00000000-0005-0000-0000-0000E5010000}"/>
    <cellStyle name="20% - Accent5 15 2" xfId="1663" xr:uid="{00000000-0005-0000-0000-0000E6010000}"/>
    <cellStyle name="20% - Accent5 15 3" xfId="1222" xr:uid="{00000000-0005-0000-0000-0000E7010000}"/>
    <cellStyle name="20% - Accent5 16" xfId="1231" xr:uid="{00000000-0005-0000-0000-0000E8010000}"/>
    <cellStyle name="20% - Accent5 16 2" xfId="1671" xr:uid="{00000000-0005-0000-0000-0000E9010000}"/>
    <cellStyle name="20% - Accent5 17" xfId="1249" xr:uid="{00000000-0005-0000-0000-0000EA010000}"/>
    <cellStyle name="20% - Accent5 17 2" xfId="1689" xr:uid="{00000000-0005-0000-0000-0000EB010000}"/>
    <cellStyle name="20% - Accent5 18" xfId="1264" xr:uid="{00000000-0005-0000-0000-0000EC010000}"/>
    <cellStyle name="20% - Accent5 18 2" xfId="1702" xr:uid="{00000000-0005-0000-0000-0000ED010000}"/>
    <cellStyle name="20% - Accent5 19" xfId="1277" xr:uid="{00000000-0005-0000-0000-0000EE010000}"/>
    <cellStyle name="20% - Accent5 19 2" xfId="1715" xr:uid="{00000000-0005-0000-0000-0000EF010000}"/>
    <cellStyle name="20% - Accent5 2" xfId="101" xr:uid="{00000000-0005-0000-0000-0000F0010000}"/>
    <cellStyle name="20% - Accent5 20" xfId="1290" xr:uid="{00000000-0005-0000-0000-0000F1010000}"/>
    <cellStyle name="20% - Accent5 20 2" xfId="1728" xr:uid="{00000000-0005-0000-0000-0000F2010000}"/>
    <cellStyle name="20% - Accent5 21" xfId="1303" xr:uid="{00000000-0005-0000-0000-0000F3010000}"/>
    <cellStyle name="20% - Accent5 21 2" xfId="1741" xr:uid="{00000000-0005-0000-0000-0000F4010000}"/>
    <cellStyle name="20% - Accent5 22" xfId="1317" xr:uid="{00000000-0005-0000-0000-0000F5010000}"/>
    <cellStyle name="20% - Accent5 22 2" xfId="1755" xr:uid="{00000000-0005-0000-0000-0000F6010000}"/>
    <cellStyle name="20% - Accent5 23" xfId="1330" xr:uid="{00000000-0005-0000-0000-0000F7010000}"/>
    <cellStyle name="20% - Accent5 23 2" xfId="1768" xr:uid="{00000000-0005-0000-0000-0000F8010000}"/>
    <cellStyle name="20% - Accent5 24" xfId="1782" xr:uid="{00000000-0005-0000-0000-0000F9010000}"/>
    <cellStyle name="20% - Accent5 25" xfId="1797" xr:uid="{00000000-0005-0000-0000-0000FA010000}"/>
    <cellStyle name="20% - Accent5 26" xfId="1811" xr:uid="{00000000-0005-0000-0000-0000FB010000}"/>
    <cellStyle name="20% - Accent5 3" xfId="102" xr:uid="{00000000-0005-0000-0000-0000FC010000}"/>
    <cellStyle name="20% - Accent5 4" xfId="103" xr:uid="{00000000-0005-0000-0000-0000FD010000}"/>
    <cellStyle name="20% - Accent5 5" xfId="104" xr:uid="{00000000-0005-0000-0000-0000FE010000}"/>
    <cellStyle name="20% - Accent5 6" xfId="105" xr:uid="{00000000-0005-0000-0000-0000FF010000}"/>
    <cellStyle name="20% - Accent5 7" xfId="106" xr:uid="{00000000-0005-0000-0000-000000020000}"/>
    <cellStyle name="20% - Accent5 8" xfId="107" xr:uid="{00000000-0005-0000-0000-000001020000}"/>
    <cellStyle name="20% - Accent5 9" xfId="108" xr:uid="{00000000-0005-0000-0000-000002020000}"/>
    <cellStyle name="20% - Accent6 10" xfId="110" xr:uid="{00000000-0005-0000-0000-000003020000}"/>
    <cellStyle name="20% - Accent6 10 2" xfId="621" xr:uid="{00000000-0005-0000-0000-000004020000}"/>
    <cellStyle name="20% - Accent6 10 2 2" xfId="1099" xr:uid="{00000000-0005-0000-0000-000005020000}"/>
    <cellStyle name="20% - Accent6 10 2 2 2" xfId="1540" xr:uid="{00000000-0005-0000-0000-000006020000}"/>
    <cellStyle name="20% - Accent6 10 2 3" xfId="1381" xr:uid="{00000000-0005-0000-0000-000007020000}"/>
    <cellStyle name="20% - Accent6 10 2 4" xfId="940" xr:uid="{00000000-0005-0000-0000-000008020000}"/>
    <cellStyle name="20% - Accent6 10 2 5" xfId="1860" xr:uid="{00000000-0005-0000-0000-000009020000}"/>
    <cellStyle name="20% - Accent6 10 3" xfId="766" xr:uid="{00000000-0005-0000-0000-00000A020000}"/>
    <cellStyle name="20% - Accent6 10 3 2" xfId="1165" xr:uid="{00000000-0005-0000-0000-00000B020000}"/>
    <cellStyle name="20% - Accent6 10 3 2 2" xfId="1606" xr:uid="{00000000-0005-0000-0000-00000C020000}"/>
    <cellStyle name="20% - Accent6 10 3 3" xfId="1447" xr:uid="{00000000-0005-0000-0000-00000D020000}"/>
    <cellStyle name="20% - Accent6 10 3 4" xfId="1006" xr:uid="{00000000-0005-0000-0000-00000E020000}"/>
    <cellStyle name="20% - Accent6 10 3 5" xfId="1926" xr:uid="{00000000-0005-0000-0000-00000F020000}"/>
    <cellStyle name="20% - Accent6 10 4" xfId="1059" xr:uid="{00000000-0005-0000-0000-000010020000}"/>
    <cellStyle name="20% - Accent6 10 4 2" xfId="1500" xr:uid="{00000000-0005-0000-0000-000011020000}"/>
    <cellStyle name="20% - Accent6 10 5" xfId="1341" xr:uid="{00000000-0005-0000-0000-000012020000}"/>
    <cellStyle name="20% - Accent6 10 6" xfId="900" xr:uid="{00000000-0005-0000-0000-000013020000}"/>
    <cellStyle name="20% - Accent6 10 7" xfId="1820" xr:uid="{00000000-0005-0000-0000-000014020000}"/>
    <cellStyle name="20% - Accent6 11" xfId="601" xr:uid="{00000000-0005-0000-0000-000015020000}"/>
    <cellStyle name="20% - Accent6 11 2" xfId="722" xr:uid="{00000000-0005-0000-0000-000016020000}"/>
    <cellStyle name="20% - Accent6 11 2 2" xfId="1121" xr:uid="{00000000-0005-0000-0000-000017020000}"/>
    <cellStyle name="20% - Accent6 11 2 2 2" xfId="1562" xr:uid="{00000000-0005-0000-0000-000018020000}"/>
    <cellStyle name="20% - Accent6 11 2 3" xfId="1403" xr:uid="{00000000-0005-0000-0000-000019020000}"/>
    <cellStyle name="20% - Accent6 11 2 4" xfId="962" xr:uid="{00000000-0005-0000-0000-00001A020000}"/>
    <cellStyle name="20% - Accent6 11 2 5" xfId="1882" xr:uid="{00000000-0005-0000-0000-00001B020000}"/>
    <cellStyle name="20% - Accent6 11 3" xfId="865" xr:uid="{00000000-0005-0000-0000-00001C020000}"/>
    <cellStyle name="20% - Accent6 11 3 2" xfId="1185" xr:uid="{00000000-0005-0000-0000-00001D020000}"/>
    <cellStyle name="20% - Accent6 11 3 2 2" xfId="1626" xr:uid="{00000000-0005-0000-0000-00001E020000}"/>
    <cellStyle name="20% - Accent6 11 3 3" xfId="1467" xr:uid="{00000000-0005-0000-0000-00001F020000}"/>
    <cellStyle name="20% - Accent6 11 3 4" xfId="1026" xr:uid="{00000000-0005-0000-0000-000020020000}"/>
    <cellStyle name="20% - Accent6 11 3 5" xfId="1946" xr:uid="{00000000-0005-0000-0000-000021020000}"/>
    <cellStyle name="20% - Accent6 11 4" xfId="1079" xr:uid="{00000000-0005-0000-0000-000022020000}"/>
    <cellStyle name="20% - Accent6 11 4 2" xfId="1520" xr:uid="{00000000-0005-0000-0000-000023020000}"/>
    <cellStyle name="20% - Accent6 11 5" xfId="1361" xr:uid="{00000000-0005-0000-0000-000024020000}"/>
    <cellStyle name="20% - Accent6 11 6" xfId="920" xr:uid="{00000000-0005-0000-0000-000025020000}"/>
    <cellStyle name="20% - Accent6 11 7" xfId="1840" xr:uid="{00000000-0005-0000-0000-000026020000}"/>
    <cellStyle name="20% - Accent6 12" xfId="614" xr:uid="{00000000-0005-0000-0000-000027020000}"/>
    <cellStyle name="20% - Accent6 12 2" xfId="735" xr:uid="{00000000-0005-0000-0000-000028020000}"/>
    <cellStyle name="20% - Accent6 12 2 2" xfId="1134" xr:uid="{00000000-0005-0000-0000-000029020000}"/>
    <cellStyle name="20% - Accent6 12 2 2 2" xfId="1575" xr:uid="{00000000-0005-0000-0000-00002A020000}"/>
    <cellStyle name="20% - Accent6 12 2 3" xfId="1416" xr:uid="{00000000-0005-0000-0000-00002B020000}"/>
    <cellStyle name="20% - Accent6 12 2 4" xfId="975" xr:uid="{00000000-0005-0000-0000-00002C020000}"/>
    <cellStyle name="20% - Accent6 12 2 5" xfId="1895" xr:uid="{00000000-0005-0000-0000-00002D020000}"/>
    <cellStyle name="20% - Accent6 12 3" xfId="878" xr:uid="{00000000-0005-0000-0000-00002E020000}"/>
    <cellStyle name="20% - Accent6 12 3 2" xfId="1198" xr:uid="{00000000-0005-0000-0000-00002F020000}"/>
    <cellStyle name="20% - Accent6 12 3 2 2" xfId="1639" xr:uid="{00000000-0005-0000-0000-000030020000}"/>
    <cellStyle name="20% - Accent6 12 3 3" xfId="1480" xr:uid="{00000000-0005-0000-0000-000031020000}"/>
    <cellStyle name="20% - Accent6 12 3 4" xfId="1039" xr:uid="{00000000-0005-0000-0000-000032020000}"/>
    <cellStyle name="20% - Accent6 12 3 5" xfId="1959" xr:uid="{00000000-0005-0000-0000-000033020000}"/>
    <cellStyle name="20% - Accent6 12 4" xfId="1092" xr:uid="{00000000-0005-0000-0000-000034020000}"/>
    <cellStyle name="20% - Accent6 12 4 2" xfId="1533" xr:uid="{00000000-0005-0000-0000-000035020000}"/>
    <cellStyle name="20% - Accent6 12 5" xfId="1374" xr:uid="{00000000-0005-0000-0000-000036020000}"/>
    <cellStyle name="20% - Accent6 12 6" xfId="933" xr:uid="{00000000-0005-0000-0000-000037020000}"/>
    <cellStyle name="20% - Accent6 12 7" xfId="1853" xr:uid="{00000000-0005-0000-0000-000038020000}"/>
    <cellStyle name="20% - Accent6 13" xfId="748" xr:uid="{00000000-0005-0000-0000-000039020000}"/>
    <cellStyle name="20% - Accent6 13 2" xfId="891" xr:uid="{00000000-0005-0000-0000-00003A020000}"/>
    <cellStyle name="20% - Accent6 13 2 2" xfId="1211" xr:uid="{00000000-0005-0000-0000-00003B020000}"/>
    <cellStyle name="20% - Accent6 13 2 2 2" xfId="1652" xr:uid="{00000000-0005-0000-0000-00003C020000}"/>
    <cellStyle name="20% - Accent6 13 2 3" xfId="1493" xr:uid="{00000000-0005-0000-0000-00003D020000}"/>
    <cellStyle name="20% - Accent6 13 2 4" xfId="1052" xr:uid="{00000000-0005-0000-0000-00003E020000}"/>
    <cellStyle name="20% - Accent6 13 2 5" xfId="1972" xr:uid="{00000000-0005-0000-0000-00003F020000}"/>
    <cellStyle name="20% - Accent6 13 3" xfId="1147" xr:uid="{00000000-0005-0000-0000-000040020000}"/>
    <cellStyle name="20% - Accent6 13 3 2" xfId="1588" xr:uid="{00000000-0005-0000-0000-000041020000}"/>
    <cellStyle name="20% - Accent6 13 4" xfId="1429" xr:uid="{00000000-0005-0000-0000-000042020000}"/>
    <cellStyle name="20% - Accent6 13 5" xfId="988" xr:uid="{00000000-0005-0000-0000-000043020000}"/>
    <cellStyle name="20% - Accent6 13 6" xfId="1908" xr:uid="{00000000-0005-0000-0000-000044020000}"/>
    <cellStyle name="20% - Accent6 14" xfId="761" xr:uid="{00000000-0005-0000-0000-000045020000}"/>
    <cellStyle name="20% - Accent6 14 2" xfId="1160" xr:uid="{00000000-0005-0000-0000-000046020000}"/>
    <cellStyle name="20% - Accent6 14 2 2" xfId="1601" xr:uid="{00000000-0005-0000-0000-000047020000}"/>
    <cellStyle name="20% - Accent6 14 3" xfId="1442" xr:uid="{00000000-0005-0000-0000-000048020000}"/>
    <cellStyle name="20% - Accent6 14 4" xfId="1001" xr:uid="{00000000-0005-0000-0000-000049020000}"/>
    <cellStyle name="20% - Accent6 14 5" xfId="1921" xr:uid="{00000000-0005-0000-0000-00004A020000}"/>
    <cellStyle name="20% - Accent6 15" xfId="109" xr:uid="{00000000-0005-0000-0000-00004B020000}"/>
    <cellStyle name="20% - Accent6 15 2" xfId="1665" xr:uid="{00000000-0005-0000-0000-00004C020000}"/>
    <cellStyle name="20% - Accent6 15 3" xfId="1224" xr:uid="{00000000-0005-0000-0000-00004D020000}"/>
    <cellStyle name="20% - Accent6 16" xfId="1232" xr:uid="{00000000-0005-0000-0000-00004E020000}"/>
    <cellStyle name="20% - Accent6 16 2" xfId="1672" xr:uid="{00000000-0005-0000-0000-00004F020000}"/>
    <cellStyle name="20% - Accent6 17" xfId="1251" xr:uid="{00000000-0005-0000-0000-000050020000}"/>
    <cellStyle name="20% - Accent6 17 2" xfId="1691" xr:uid="{00000000-0005-0000-0000-000051020000}"/>
    <cellStyle name="20% - Accent6 18" xfId="1266" xr:uid="{00000000-0005-0000-0000-000052020000}"/>
    <cellStyle name="20% - Accent6 18 2" xfId="1704" xr:uid="{00000000-0005-0000-0000-000053020000}"/>
    <cellStyle name="20% - Accent6 19" xfId="1279" xr:uid="{00000000-0005-0000-0000-000054020000}"/>
    <cellStyle name="20% - Accent6 19 2" xfId="1717" xr:uid="{00000000-0005-0000-0000-000055020000}"/>
    <cellStyle name="20% - Accent6 2" xfId="111" xr:uid="{00000000-0005-0000-0000-000056020000}"/>
    <cellStyle name="20% - Accent6 20" xfId="1292" xr:uid="{00000000-0005-0000-0000-000057020000}"/>
    <cellStyle name="20% - Accent6 20 2" xfId="1730" xr:uid="{00000000-0005-0000-0000-000058020000}"/>
    <cellStyle name="20% - Accent6 21" xfId="1305" xr:uid="{00000000-0005-0000-0000-000059020000}"/>
    <cellStyle name="20% - Accent6 21 2" xfId="1743" xr:uid="{00000000-0005-0000-0000-00005A020000}"/>
    <cellStyle name="20% - Accent6 22" xfId="1319" xr:uid="{00000000-0005-0000-0000-00005B020000}"/>
    <cellStyle name="20% - Accent6 22 2" xfId="1757" xr:uid="{00000000-0005-0000-0000-00005C020000}"/>
    <cellStyle name="20% - Accent6 23" xfId="1332" xr:uid="{00000000-0005-0000-0000-00005D020000}"/>
    <cellStyle name="20% - Accent6 23 2" xfId="1770" xr:uid="{00000000-0005-0000-0000-00005E020000}"/>
    <cellStyle name="20% - Accent6 24" xfId="1784" xr:uid="{00000000-0005-0000-0000-00005F020000}"/>
    <cellStyle name="20% - Accent6 25" xfId="1799" xr:uid="{00000000-0005-0000-0000-000060020000}"/>
    <cellStyle name="20% - Accent6 26" xfId="1813" xr:uid="{00000000-0005-0000-0000-000061020000}"/>
    <cellStyle name="20% - Accent6 3" xfId="112" xr:uid="{00000000-0005-0000-0000-000062020000}"/>
    <cellStyle name="20% - Accent6 4" xfId="113" xr:uid="{00000000-0005-0000-0000-000063020000}"/>
    <cellStyle name="20% - Accent6 5" xfId="114" xr:uid="{00000000-0005-0000-0000-000064020000}"/>
    <cellStyle name="20% - Accent6 6" xfId="115" xr:uid="{00000000-0005-0000-0000-000065020000}"/>
    <cellStyle name="20% - Accent6 7" xfId="116" xr:uid="{00000000-0005-0000-0000-000066020000}"/>
    <cellStyle name="20% - Accent6 8" xfId="117" xr:uid="{00000000-0005-0000-0000-000067020000}"/>
    <cellStyle name="20% - Accent6 9" xfId="118" xr:uid="{00000000-0005-0000-0000-000068020000}"/>
    <cellStyle name="40% - Accent1 10" xfId="120" xr:uid="{00000000-0005-0000-0000-000069020000}"/>
    <cellStyle name="40% - Accent1 10 2" xfId="622" xr:uid="{00000000-0005-0000-0000-00006A020000}"/>
    <cellStyle name="40% - Accent1 10 2 2" xfId="1100" xr:uid="{00000000-0005-0000-0000-00006B020000}"/>
    <cellStyle name="40% - Accent1 10 2 2 2" xfId="1541" xr:uid="{00000000-0005-0000-0000-00006C020000}"/>
    <cellStyle name="40% - Accent1 10 2 3" xfId="1382" xr:uid="{00000000-0005-0000-0000-00006D020000}"/>
    <cellStyle name="40% - Accent1 10 2 4" xfId="941" xr:uid="{00000000-0005-0000-0000-00006E020000}"/>
    <cellStyle name="40% - Accent1 10 2 5" xfId="1861" xr:uid="{00000000-0005-0000-0000-00006F020000}"/>
    <cellStyle name="40% - Accent1 10 3" xfId="767" xr:uid="{00000000-0005-0000-0000-000070020000}"/>
    <cellStyle name="40% - Accent1 10 3 2" xfId="1166" xr:uid="{00000000-0005-0000-0000-000071020000}"/>
    <cellStyle name="40% - Accent1 10 3 2 2" xfId="1607" xr:uid="{00000000-0005-0000-0000-000072020000}"/>
    <cellStyle name="40% - Accent1 10 3 3" xfId="1448" xr:uid="{00000000-0005-0000-0000-000073020000}"/>
    <cellStyle name="40% - Accent1 10 3 4" xfId="1007" xr:uid="{00000000-0005-0000-0000-000074020000}"/>
    <cellStyle name="40% - Accent1 10 3 5" xfId="1927" xr:uid="{00000000-0005-0000-0000-000075020000}"/>
    <cellStyle name="40% - Accent1 10 4" xfId="1060" xr:uid="{00000000-0005-0000-0000-000076020000}"/>
    <cellStyle name="40% - Accent1 10 4 2" xfId="1501" xr:uid="{00000000-0005-0000-0000-000077020000}"/>
    <cellStyle name="40% - Accent1 10 5" xfId="1342" xr:uid="{00000000-0005-0000-0000-000078020000}"/>
    <cellStyle name="40% - Accent1 10 6" xfId="901" xr:uid="{00000000-0005-0000-0000-000079020000}"/>
    <cellStyle name="40% - Accent1 10 7" xfId="1821" xr:uid="{00000000-0005-0000-0000-00007A020000}"/>
    <cellStyle name="40% - Accent1 11" xfId="592" xr:uid="{00000000-0005-0000-0000-00007B020000}"/>
    <cellStyle name="40% - Accent1 11 2" xfId="713" xr:uid="{00000000-0005-0000-0000-00007C020000}"/>
    <cellStyle name="40% - Accent1 11 2 2" xfId="1112" xr:uid="{00000000-0005-0000-0000-00007D020000}"/>
    <cellStyle name="40% - Accent1 11 2 2 2" xfId="1553" xr:uid="{00000000-0005-0000-0000-00007E020000}"/>
    <cellStyle name="40% - Accent1 11 2 3" xfId="1394" xr:uid="{00000000-0005-0000-0000-00007F020000}"/>
    <cellStyle name="40% - Accent1 11 2 4" xfId="953" xr:uid="{00000000-0005-0000-0000-000080020000}"/>
    <cellStyle name="40% - Accent1 11 2 5" xfId="1873" xr:uid="{00000000-0005-0000-0000-000081020000}"/>
    <cellStyle name="40% - Accent1 11 3" xfId="856" xr:uid="{00000000-0005-0000-0000-000082020000}"/>
    <cellStyle name="40% - Accent1 11 3 2" xfId="1176" xr:uid="{00000000-0005-0000-0000-000083020000}"/>
    <cellStyle name="40% - Accent1 11 3 2 2" xfId="1617" xr:uid="{00000000-0005-0000-0000-000084020000}"/>
    <cellStyle name="40% - Accent1 11 3 3" xfId="1458" xr:uid="{00000000-0005-0000-0000-000085020000}"/>
    <cellStyle name="40% - Accent1 11 3 4" xfId="1017" xr:uid="{00000000-0005-0000-0000-000086020000}"/>
    <cellStyle name="40% - Accent1 11 3 5" xfId="1937" xr:uid="{00000000-0005-0000-0000-000087020000}"/>
    <cellStyle name="40% - Accent1 11 4" xfId="1070" xr:uid="{00000000-0005-0000-0000-000088020000}"/>
    <cellStyle name="40% - Accent1 11 4 2" xfId="1511" xr:uid="{00000000-0005-0000-0000-000089020000}"/>
    <cellStyle name="40% - Accent1 11 5" xfId="1352" xr:uid="{00000000-0005-0000-0000-00008A020000}"/>
    <cellStyle name="40% - Accent1 11 6" xfId="911" xr:uid="{00000000-0005-0000-0000-00008B020000}"/>
    <cellStyle name="40% - Accent1 11 7" xfId="1831" xr:uid="{00000000-0005-0000-0000-00008C020000}"/>
    <cellStyle name="40% - Accent1 12" xfId="605" xr:uid="{00000000-0005-0000-0000-00008D020000}"/>
    <cellStyle name="40% - Accent1 12 2" xfId="726" xr:uid="{00000000-0005-0000-0000-00008E020000}"/>
    <cellStyle name="40% - Accent1 12 2 2" xfId="1125" xr:uid="{00000000-0005-0000-0000-00008F020000}"/>
    <cellStyle name="40% - Accent1 12 2 2 2" xfId="1566" xr:uid="{00000000-0005-0000-0000-000090020000}"/>
    <cellStyle name="40% - Accent1 12 2 3" xfId="1407" xr:uid="{00000000-0005-0000-0000-000091020000}"/>
    <cellStyle name="40% - Accent1 12 2 4" xfId="966" xr:uid="{00000000-0005-0000-0000-000092020000}"/>
    <cellStyle name="40% - Accent1 12 2 5" xfId="1886" xr:uid="{00000000-0005-0000-0000-000093020000}"/>
    <cellStyle name="40% - Accent1 12 3" xfId="869" xr:uid="{00000000-0005-0000-0000-000094020000}"/>
    <cellStyle name="40% - Accent1 12 3 2" xfId="1189" xr:uid="{00000000-0005-0000-0000-000095020000}"/>
    <cellStyle name="40% - Accent1 12 3 2 2" xfId="1630" xr:uid="{00000000-0005-0000-0000-000096020000}"/>
    <cellStyle name="40% - Accent1 12 3 3" xfId="1471" xr:uid="{00000000-0005-0000-0000-000097020000}"/>
    <cellStyle name="40% - Accent1 12 3 4" xfId="1030" xr:uid="{00000000-0005-0000-0000-000098020000}"/>
    <cellStyle name="40% - Accent1 12 3 5" xfId="1950" xr:uid="{00000000-0005-0000-0000-000099020000}"/>
    <cellStyle name="40% - Accent1 12 4" xfId="1083" xr:uid="{00000000-0005-0000-0000-00009A020000}"/>
    <cellStyle name="40% - Accent1 12 4 2" xfId="1524" xr:uid="{00000000-0005-0000-0000-00009B020000}"/>
    <cellStyle name="40% - Accent1 12 5" xfId="1365" xr:uid="{00000000-0005-0000-0000-00009C020000}"/>
    <cellStyle name="40% - Accent1 12 6" xfId="924" xr:uid="{00000000-0005-0000-0000-00009D020000}"/>
    <cellStyle name="40% - Accent1 12 7" xfId="1844" xr:uid="{00000000-0005-0000-0000-00009E020000}"/>
    <cellStyle name="40% - Accent1 13" xfId="739" xr:uid="{00000000-0005-0000-0000-00009F020000}"/>
    <cellStyle name="40% - Accent1 13 2" xfId="882" xr:uid="{00000000-0005-0000-0000-0000A0020000}"/>
    <cellStyle name="40% - Accent1 13 2 2" xfId="1202" xr:uid="{00000000-0005-0000-0000-0000A1020000}"/>
    <cellStyle name="40% - Accent1 13 2 2 2" xfId="1643" xr:uid="{00000000-0005-0000-0000-0000A2020000}"/>
    <cellStyle name="40% - Accent1 13 2 3" xfId="1484" xr:uid="{00000000-0005-0000-0000-0000A3020000}"/>
    <cellStyle name="40% - Accent1 13 2 4" xfId="1043" xr:uid="{00000000-0005-0000-0000-0000A4020000}"/>
    <cellStyle name="40% - Accent1 13 2 5" xfId="1963" xr:uid="{00000000-0005-0000-0000-0000A5020000}"/>
    <cellStyle name="40% - Accent1 13 3" xfId="1138" xr:uid="{00000000-0005-0000-0000-0000A6020000}"/>
    <cellStyle name="40% - Accent1 13 3 2" xfId="1579" xr:uid="{00000000-0005-0000-0000-0000A7020000}"/>
    <cellStyle name="40% - Accent1 13 4" xfId="1420" xr:uid="{00000000-0005-0000-0000-0000A8020000}"/>
    <cellStyle name="40% - Accent1 13 5" xfId="979" xr:uid="{00000000-0005-0000-0000-0000A9020000}"/>
    <cellStyle name="40% - Accent1 13 6" xfId="1899" xr:uid="{00000000-0005-0000-0000-0000AA020000}"/>
    <cellStyle name="40% - Accent1 14" xfId="752" xr:uid="{00000000-0005-0000-0000-0000AB020000}"/>
    <cellStyle name="40% - Accent1 14 2" xfId="1151" xr:uid="{00000000-0005-0000-0000-0000AC020000}"/>
    <cellStyle name="40% - Accent1 14 2 2" xfId="1592" xr:uid="{00000000-0005-0000-0000-0000AD020000}"/>
    <cellStyle name="40% - Accent1 14 3" xfId="1433" xr:uid="{00000000-0005-0000-0000-0000AE020000}"/>
    <cellStyle name="40% - Accent1 14 4" xfId="992" xr:uid="{00000000-0005-0000-0000-0000AF020000}"/>
    <cellStyle name="40% - Accent1 14 5" xfId="1912" xr:uid="{00000000-0005-0000-0000-0000B0020000}"/>
    <cellStyle name="40% - Accent1 15" xfId="119" xr:uid="{00000000-0005-0000-0000-0000B1020000}"/>
    <cellStyle name="40% - Accent1 15 2" xfId="1656" xr:uid="{00000000-0005-0000-0000-0000B2020000}"/>
    <cellStyle name="40% - Accent1 15 3" xfId="1215" xr:uid="{00000000-0005-0000-0000-0000B3020000}"/>
    <cellStyle name="40% - Accent1 16" xfId="1233" xr:uid="{00000000-0005-0000-0000-0000B4020000}"/>
    <cellStyle name="40% - Accent1 16 2" xfId="1673" xr:uid="{00000000-0005-0000-0000-0000B5020000}"/>
    <cellStyle name="40% - Accent1 17" xfId="1242" xr:uid="{00000000-0005-0000-0000-0000B6020000}"/>
    <cellStyle name="40% - Accent1 17 2" xfId="1682" xr:uid="{00000000-0005-0000-0000-0000B7020000}"/>
    <cellStyle name="40% - Accent1 18" xfId="1257" xr:uid="{00000000-0005-0000-0000-0000B8020000}"/>
    <cellStyle name="40% - Accent1 18 2" xfId="1695" xr:uid="{00000000-0005-0000-0000-0000B9020000}"/>
    <cellStyle name="40% - Accent1 19" xfId="1270" xr:uid="{00000000-0005-0000-0000-0000BA020000}"/>
    <cellStyle name="40% - Accent1 19 2" xfId="1708" xr:uid="{00000000-0005-0000-0000-0000BB020000}"/>
    <cellStyle name="40% - Accent1 2" xfId="121" xr:uid="{00000000-0005-0000-0000-0000BC020000}"/>
    <cellStyle name="40% - Accent1 20" xfId="1283" xr:uid="{00000000-0005-0000-0000-0000BD020000}"/>
    <cellStyle name="40% - Accent1 20 2" xfId="1721" xr:uid="{00000000-0005-0000-0000-0000BE020000}"/>
    <cellStyle name="40% - Accent1 21" xfId="1296" xr:uid="{00000000-0005-0000-0000-0000BF020000}"/>
    <cellStyle name="40% - Accent1 21 2" xfId="1734" xr:uid="{00000000-0005-0000-0000-0000C0020000}"/>
    <cellStyle name="40% - Accent1 22" xfId="1310" xr:uid="{00000000-0005-0000-0000-0000C1020000}"/>
    <cellStyle name="40% - Accent1 22 2" xfId="1748" xr:uid="{00000000-0005-0000-0000-0000C2020000}"/>
    <cellStyle name="40% - Accent1 23" xfId="1323" xr:uid="{00000000-0005-0000-0000-0000C3020000}"/>
    <cellStyle name="40% - Accent1 23 2" xfId="1761" xr:uid="{00000000-0005-0000-0000-0000C4020000}"/>
    <cellStyle name="40% - Accent1 24" xfId="1775" xr:uid="{00000000-0005-0000-0000-0000C5020000}"/>
    <cellStyle name="40% - Accent1 25" xfId="1790" xr:uid="{00000000-0005-0000-0000-0000C6020000}"/>
    <cellStyle name="40% - Accent1 26" xfId="1804" xr:uid="{00000000-0005-0000-0000-0000C7020000}"/>
    <cellStyle name="40% - Accent1 3" xfId="122" xr:uid="{00000000-0005-0000-0000-0000C8020000}"/>
    <cellStyle name="40% - Accent1 4" xfId="123" xr:uid="{00000000-0005-0000-0000-0000C9020000}"/>
    <cellStyle name="40% - Accent1 5" xfId="124" xr:uid="{00000000-0005-0000-0000-0000CA020000}"/>
    <cellStyle name="40% - Accent1 6" xfId="125" xr:uid="{00000000-0005-0000-0000-0000CB020000}"/>
    <cellStyle name="40% - Accent1 7" xfId="126" xr:uid="{00000000-0005-0000-0000-0000CC020000}"/>
    <cellStyle name="40% - Accent1 8" xfId="127" xr:uid="{00000000-0005-0000-0000-0000CD020000}"/>
    <cellStyle name="40% - Accent1 9" xfId="128" xr:uid="{00000000-0005-0000-0000-0000CE020000}"/>
    <cellStyle name="40% - Accent2 10" xfId="130" xr:uid="{00000000-0005-0000-0000-0000CF020000}"/>
    <cellStyle name="40% - Accent2 10 2" xfId="623" xr:uid="{00000000-0005-0000-0000-0000D0020000}"/>
    <cellStyle name="40% - Accent2 10 2 2" xfId="1101" xr:uid="{00000000-0005-0000-0000-0000D1020000}"/>
    <cellStyle name="40% - Accent2 10 2 2 2" xfId="1542" xr:uid="{00000000-0005-0000-0000-0000D2020000}"/>
    <cellStyle name="40% - Accent2 10 2 3" xfId="1383" xr:uid="{00000000-0005-0000-0000-0000D3020000}"/>
    <cellStyle name="40% - Accent2 10 2 4" xfId="942" xr:uid="{00000000-0005-0000-0000-0000D4020000}"/>
    <cellStyle name="40% - Accent2 10 2 5" xfId="1862" xr:uid="{00000000-0005-0000-0000-0000D5020000}"/>
    <cellStyle name="40% - Accent2 10 3" xfId="768" xr:uid="{00000000-0005-0000-0000-0000D6020000}"/>
    <cellStyle name="40% - Accent2 10 3 2" xfId="1167" xr:uid="{00000000-0005-0000-0000-0000D7020000}"/>
    <cellStyle name="40% - Accent2 10 3 2 2" xfId="1608" xr:uid="{00000000-0005-0000-0000-0000D8020000}"/>
    <cellStyle name="40% - Accent2 10 3 3" xfId="1449" xr:uid="{00000000-0005-0000-0000-0000D9020000}"/>
    <cellStyle name="40% - Accent2 10 3 4" xfId="1008" xr:uid="{00000000-0005-0000-0000-0000DA020000}"/>
    <cellStyle name="40% - Accent2 10 3 5" xfId="1928" xr:uid="{00000000-0005-0000-0000-0000DB020000}"/>
    <cellStyle name="40% - Accent2 10 4" xfId="1061" xr:uid="{00000000-0005-0000-0000-0000DC020000}"/>
    <cellStyle name="40% - Accent2 10 4 2" xfId="1502" xr:uid="{00000000-0005-0000-0000-0000DD020000}"/>
    <cellStyle name="40% - Accent2 10 5" xfId="1343" xr:uid="{00000000-0005-0000-0000-0000DE020000}"/>
    <cellStyle name="40% - Accent2 10 6" xfId="902" xr:uid="{00000000-0005-0000-0000-0000DF020000}"/>
    <cellStyle name="40% - Accent2 10 7" xfId="1822" xr:uid="{00000000-0005-0000-0000-0000E0020000}"/>
    <cellStyle name="40% - Accent2 11" xfId="594" xr:uid="{00000000-0005-0000-0000-0000E1020000}"/>
    <cellStyle name="40% - Accent2 11 2" xfId="715" xr:uid="{00000000-0005-0000-0000-0000E2020000}"/>
    <cellStyle name="40% - Accent2 11 2 2" xfId="1114" xr:uid="{00000000-0005-0000-0000-0000E3020000}"/>
    <cellStyle name="40% - Accent2 11 2 2 2" xfId="1555" xr:uid="{00000000-0005-0000-0000-0000E4020000}"/>
    <cellStyle name="40% - Accent2 11 2 3" xfId="1396" xr:uid="{00000000-0005-0000-0000-0000E5020000}"/>
    <cellStyle name="40% - Accent2 11 2 4" xfId="955" xr:uid="{00000000-0005-0000-0000-0000E6020000}"/>
    <cellStyle name="40% - Accent2 11 2 5" xfId="1875" xr:uid="{00000000-0005-0000-0000-0000E7020000}"/>
    <cellStyle name="40% - Accent2 11 3" xfId="858" xr:uid="{00000000-0005-0000-0000-0000E8020000}"/>
    <cellStyle name="40% - Accent2 11 3 2" xfId="1178" xr:uid="{00000000-0005-0000-0000-0000E9020000}"/>
    <cellStyle name="40% - Accent2 11 3 2 2" xfId="1619" xr:uid="{00000000-0005-0000-0000-0000EA020000}"/>
    <cellStyle name="40% - Accent2 11 3 3" xfId="1460" xr:uid="{00000000-0005-0000-0000-0000EB020000}"/>
    <cellStyle name="40% - Accent2 11 3 4" xfId="1019" xr:uid="{00000000-0005-0000-0000-0000EC020000}"/>
    <cellStyle name="40% - Accent2 11 3 5" xfId="1939" xr:uid="{00000000-0005-0000-0000-0000ED020000}"/>
    <cellStyle name="40% - Accent2 11 4" xfId="1072" xr:uid="{00000000-0005-0000-0000-0000EE020000}"/>
    <cellStyle name="40% - Accent2 11 4 2" xfId="1513" xr:uid="{00000000-0005-0000-0000-0000EF020000}"/>
    <cellStyle name="40% - Accent2 11 5" xfId="1354" xr:uid="{00000000-0005-0000-0000-0000F0020000}"/>
    <cellStyle name="40% - Accent2 11 6" xfId="913" xr:uid="{00000000-0005-0000-0000-0000F1020000}"/>
    <cellStyle name="40% - Accent2 11 7" xfId="1833" xr:uid="{00000000-0005-0000-0000-0000F2020000}"/>
    <cellStyle name="40% - Accent2 12" xfId="607" xr:uid="{00000000-0005-0000-0000-0000F3020000}"/>
    <cellStyle name="40% - Accent2 12 2" xfId="728" xr:uid="{00000000-0005-0000-0000-0000F4020000}"/>
    <cellStyle name="40% - Accent2 12 2 2" xfId="1127" xr:uid="{00000000-0005-0000-0000-0000F5020000}"/>
    <cellStyle name="40% - Accent2 12 2 2 2" xfId="1568" xr:uid="{00000000-0005-0000-0000-0000F6020000}"/>
    <cellStyle name="40% - Accent2 12 2 3" xfId="1409" xr:uid="{00000000-0005-0000-0000-0000F7020000}"/>
    <cellStyle name="40% - Accent2 12 2 4" xfId="968" xr:uid="{00000000-0005-0000-0000-0000F8020000}"/>
    <cellStyle name="40% - Accent2 12 2 5" xfId="1888" xr:uid="{00000000-0005-0000-0000-0000F9020000}"/>
    <cellStyle name="40% - Accent2 12 3" xfId="871" xr:uid="{00000000-0005-0000-0000-0000FA020000}"/>
    <cellStyle name="40% - Accent2 12 3 2" xfId="1191" xr:uid="{00000000-0005-0000-0000-0000FB020000}"/>
    <cellStyle name="40% - Accent2 12 3 2 2" xfId="1632" xr:uid="{00000000-0005-0000-0000-0000FC020000}"/>
    <cellStyle name="40% - Accent2 12 3 3" xfId="1473" xr:uid="{00000000-0005-0000-0000-0000FD020000}"/>
    <cellStyle name="40% - Accent2 12 3 4" xfId="1032" xr:uid="{00000000-0005-0000-0000-0000FE020000}"/>
    <cellStyle name="40% - Accent2 12 3 5" xfId="1952" xr:uid="{00000000-0005-0000-0000-0000FF020000}"/>
    <cellStyle name="40% - Accent2 12 4" xfId="1085" xr:uid="{00000000-0005-0000-0000-000000030000}"/>
    <cellStyle name="40% - Accent2 12 4 2" xfId="1526" xr:uid="{00000000-0005-0000-0000-000001030000}"/>
    <cellStyle name="40% - Accent2 12 5" xfId="1367" xr:uid="{00000000-0005-0000-0000-000002030000}"/>
    <cellStyle name="40% - Accent2 12 6" xfId="926" xr:uid="{00000000-0005-0000-0000-000003030000}"/>
    <cellStyle name="40% - Accent2 12 7" xfId="1846" xr:uid="{00000000-0005-0000-0000-000004030000}"/>
    <cellStyle name="40% - Accent2 13" xfId="741" xr:uid="{00000000-0005-0000-0000-000005030000}"/>
    <cellStyle name="40% - Accent2 13 2" xfId="884" xr:uid="{00000000-0005-0000-0000-000006030000}"/>
    <cellStyle name="40% - Accent2 13 2 2" xfId="1204" xr:uid="{00000000-0005-0000-0000-000007030000}"/>
    <cellStyle name="40% - Accent2 13 2 2 2" xfId="1645" xr:uid="{00000000-0005-0000-0000-000008030000}"/>
    <cellStyle name="40% - Accent2 13 2 3" xfId="1486" xr:uid="{00000000-0005-0000-0000-000009030000}"/>
    <cellStyle name="40% - Accent2 13 2 4" xfId="1045" xr:uid="{00000000-0005-0000-0000-00000A030000}"/>
    <cellStyle name="40% - Accent2 13 2 5" xfId="1965" xr:uid="{00000000-0005-0000-0000-00000B030000}"/>
    <cellStyle name="40% - Accent2 13 3" xfId="1140" xr:uid="{00000000-0005-0000-0000-00000C030000}"/>
    <cellStyle name="40% - Accent2 13 3 2" xfId="1581" xr:uid="{00000000-0005-0000-0000-00000D030000}"/>
    <cellStyle name="40% - Accent2 13 4" xfId="1422" xr:uid="{00000000-0005-0000-0000-00000E030000}"/>
    <cellStyle name="40% - Accent2 13 5" xfId="981" xr:uid="{00000000-0005-0000-0000-00000F030000}"/>
    <cellStyle name="40% - Accent2 13 6" xfId="1901" xr:uid="{00000000-0005-0000-0000-000010030000}"/>
    <cellStyle name="40% - Accent2 14" xfId="754" xr:uid="{00000000-0005-0000-0000-000011030000}"/>
    <cellStyle name="40% - Accent2 14 2" xfId="1153" xr:uid="{00000000-0005-0000-0000-000012030000}"/>
    <cellStyle name="40% - Accent2 14 2 2" xfId="1594" xr:uid="{00000000-0005-0000-0000-000013030000}"/>
    <cellStyle name="40% - Accent2 14 3" xfId="1435" xr:uid="{00000000-0005-0000-0000-000014030000}"/>
    <cellStyle name="40% - Accent2 14 4" xfId="994" xr:uid="{00000000-0005-0000-0000-000015030000}"/>
    <cellStyle name="40% - Accent2 14 5" xfId="1914" xr:uid="{00000000-0005-0000-0000-000016030000}"/>
    <cellStyle name="40% - Accent2 15" xfId="129" xr:uid="{00000000-0005-0000-0000-000017030000}"/>
    <cellStyle name="40% - Accent2 15 2" xfId="1658" xr:uid="{00000000-0005-0000-0000-000018030000}"/>
    <cellStyle name="40% - Accent2 15 3" xfId="1217" xr:uid="{00000000-0005-0000-0000-000019030000}"/>
    <cellStyle name="40% - Accent2 16" xfId="1234" xr:uid="{00000000-0005-0000-0000-00001A030000}"/>
    <cellStyle name="40% - Accent2 16 2" xfId="1674" xr:uid="{00000000-0005-0000-0000-00001B030000}"/>
    <cellStyle name="40% - Accent2 17" xfId="1244" xr:uid="{00000000-0005-0000-0000-00001C030000}"/>
    <cellStyle name="40% - Accent2 17 2" xfId="1684" xr:uid="{00000000-0005-0000-0000-00001D030000}"/>
    <cellStyle name="40% - Accent2 18" xfId="1259" xr:uid="{00000000-0005-0000-0000-00001E030000}"/>
    <cellStyle name="40% - Accent2 18 2" xfId="1697" xr:uid="{00000000-0005-0000-0000-00001F030000}"/>
    <cellStyle name="40% - Accent2 19" xfId="1272" xr:uid="{00000000-0005-0000-0000-000020030000}"/>
    <cellStyle name="40% - Accent2 19 2" xfId="1710" xr:uid="{00000000-0005-0000-0000-000021030000}"/>
    <cellStyle name="40% - Accent2 2" xfId="131" xr:uid="{00000000-0005-0000-0000-000022030000}"/>
    <cellStyle name="40% - Accent2 20" xfId="1285" xr:uid="{00000000-0005-0000-0000-000023030000}"/>
    <cellStyle name="40% - Accent2 20 2" xfId="1723" xr:uid="{00000000-0005-0000-0000-000024030000}"/>
    <cellStyle name="40% - Accent2 21" xfId="1298" xr:uid="{00000000-0005-0000-0000-000025030000}"/>
    <cellStyle name="40% - Accent2 21 2" xfId="1736" xr:uid="{00000000-0005-0000-0000-000026030000}"/>
    <cellStyle name="40% - Accent2 22" xfId="1312" xr:uid="{00000000-0005-0000-0000-000027030000}"/>
    <cellStyle name="40% - Accent2 22 2" xfId="1750" xr:uid="{00000000-0005-0000-0000-000028030000}"/>
    <cellStyle name="40% - Accent2 23" xfId="1325" xr:uid="{00000000-0005-0000-0000-000029030000}"/>
    <cellStyle name="40% - Accent2 23 2" xfId="1763" xr:uid="{00000000-0005-0000-0000-00002A030000}"/>
    <cellStyle name="40% - Accent2 24" xfId="1777" xr:uid="{00000000-0005-0000-0000-00002B030000}"/>
    <cellStyle name="40% - Accent2 25" xfId="1792" xr:uid="{00000000-0005-0000-0000-00002C030000}"/>
    <cellStyle name="40% - Accent2 26" xfId="1806" xr:uid="{00000000-0005-0000-0000-00002D030000}"/>
    <cellStyle name="40% - Accent2 3" xfId="132" xr:uid="{00000000-0005-0000-0000-00002E030000}"/>
    <cellStyle name="40% - Accent2 4" xfId="133" xr:uid="{00000000-0005-0000-0000-00002F030000}"/>
    <cellStyle name="40% - Accent2 5" xfId="134" xr:uid="{00000000-0005-0000-0000-000030030000}"/>
    <cellStyle name="40% - Accent2 6" xfId="135" xr:uid="{00000000-0005-0000-0000-000031030000}"/>
    <cellStyle name="40% - Accent2 7" xfId="136" xr:uid="{00000000-0005-0000-0000-000032030000}"/>
    <cellStyle name="40% - Accent2 8" xfId="137" xr:uid="{00000000-0005-0000-0000-000033030000}"/>
    <cellStyle name="40% - Accent2 9" xfId="138" xr:uid="{00000000-0005-0000-0000-000034030000}"/>
    <cellStyle name="40% - Accent3 10" xfId="140" xr:uid="{00000000-0005-0000-0000-000035030000}"/>
    <cellStyle name="40% - Accent3 10 2" xfId="624" xr:uid="{00000000-0005-0000-0000-000036030000}"/>
    <cellStyle name="40% - Accent3 10 2 2" xfId="1102" xr:uid="{00000000-0005-0000-0000-000037030000}"/>
    <cellStyle name="40% - Accent3 10 2 2 2" xfId="1543" xr:uid="{00000000-0005-0000-0000-000038030000}"/>
    <cellStyle name="40% - Accent3 10 2 3" xfId="1384" xr:uid="{00000000-0005-0000-0000-000039030000}"/>
    <cellStyle name="40% - Accent3 10 2 4" xfId="943" xr:uid="{00000000-0005-0000-0000-00003A030000}"/>
    <cellStyle name="40% - Accent3 10 2 5" xfId="1863" xr:uid="{00000000-0005-0000-0000-00003B030000}"/>
    <cellStyle name="40% - Accent3 10 3" xfId="769" xr:uid="{00000000-0005-0000-0000-00003C030000}"/>
    <cellStyle name="40% - Accent3 10 3 2" xfId="1168" xr:uid="{00000000-0005-0000-0000-00003D030000}"/>
    <cellStyle name="40% - Accent3 10 3 2 2" xfId="1609" xr:uid="{00000000-0005-0000-0000-00003E030000}"/>
    <cellStyle name="40% - Accent3 10 3 3" xfId="1450" xr:uid="{00000000-0005-0000-0000-00003F030000}"/>
    <cellStyle name="40% - Accent3 10 3 4" xfId="1009" xr:uid="{00000000-0005-0000-0000-000040030000}"/>
    <cellStyle name="40% - Accent3 10 3 5" xfId="1929" xr:uid="{00000000-0005-0000-0000-000041030000}"/>
    <cellStyle name="40% - Accent3 10 4" xfId="1062" xr:uid="{00000000-0005-0000-0000-000042030000}"/>
    <cellStyle name="40% - Accent3 10 4 2" xfId="1503" xr:uid="{00000000-0005-0000-0000-000043030000}"/>
    <cellStyle name="40% - Accent3 10 5" xfId="1344" xr:uid="{00000000-0005-0000-0000-000044030000}"/>
    <cellStyle name="40% - Accent3 10 6" xfId="903" xr:uid="{00000000-0005-0000-0000-000045030000}"/>
    <cellStyle name="40% - Accent3 10 7" xfId="1823" xr:uid="{00000000-0005-0000-0000-000046030000}"/>
    <cellStyle name="40% - Accent3 11" xfId="596" xr:uid="{00000000-0005-0000-0000-000047030000}"/>
    <cellStyle name="40% - Accent3 11 2" xfId="717" xr:uid="{00000000-0005-0000-0000-000048030000}"/>
    <cellStyle name="40% - Accent3 11 2 2" xfId="1116" xr:uid="{00000000-0005-0000-0000-000049030000}"/>
    <cellStyle name="40% - Accent3 11 2 2 2" xfId="1557" xr:uid="{00000000-0005-0000-0000-00004A030000}"/>
    <cellStyle name="40% - Accent3 11 2 3" xfId="1398" xr:uid="{00000000-0005-0000-0000-00004B030000}"/>
    <cellStyle name="40% - Accent3 11 2 4" xfId="957" xr:uid="{00000000-0005-0000-0000-00004C030000}"/>
    <cellStyle name="40% - Accent3 11 2 5" xfId="1877" xr:uid="{00000000-0005-0000-0000-00004D030000}"/>
    <cellStyle name="40% - Accent3 11 3" xfId="860" xr:uid="{00000000-0005-0000-0000-00004E030000}"/>
    <cellStyle name="40% - Accent3 11 3 2" xfId="1180" xr:uid="{00000000-0005-0000-0000-00004F030000}"/>
    <cellStyle name="40% - Accent3 11 3 2 2" xfId="1621" xr:uid="{00000000-0005-0000-0000-000050030000}"/>
    <cellStyle name="40% - Accent3 11 3 3" xfId="1462" xr:uid="{00000000-0005-0000-0000-000051030000}"/>
    <cellStyle name="40% - Accent3 11 3 4" xfId="1021" xr:uid="{00000000-0005-0000-0000-000052030000}"/>
    <cellStyle name="40% - Accent3 11 3 5" xfId="1941" xr:uid="{00000000-0005-0000-0000-000053030000}"/>
    <cellStyle name="40% - Accent3 11 4" xfId="1074" xr:uid="{00000000-0005-0000-0000-000054030000}"/>
    <cellStyle name="40% - Accent3 11 4 2" xfId="1515" xr:uid="{00000000-0005-0000-0000-000055030000}"/>
    <cellStyle name="40% - Accent3 11 5" xfId="1356" xr:uid="{00000000-0005-0000-0000-000056030000}"/>
    <cellStyle name="40% - Accent3 11 6" xfId="915" xr:uid="{00000000-0005-0000-0000-000057030000}"/>
    <cellStyle name="40% - Accent3 11 7" xfId="1835" xr:uid="{00000000-0005-0000-0000-000058030000}"/>
    <cellStyle name="40% - Accent3 12" xfId="609" xr:uid="{00000000-0005-0000-0000-000059030000}"/>
    <cellStyle name="40% - Accent3 12 2" xfId="730" xr:uid="{00000000-0005-0000-0000-00005A030000}"/>
    <cellStyle name="40% - Accent3 12 2 2" xfId="1129" xr:uid="{00000000-0005-0000-0000-00005B030000}"/>
    <cellStyle name="40% - Accent3 12 2 2 2" xfId="1570" xr:uid="{00000000-0005-0000-0000-00005C030000}"/>
    <cellStyle name="40% - Accent3 12 2 3" xfId="1411" xr:uid="{00000000-0005-0000-0000-00005D030000}"/>
    <cellStyle name="40% - Accent3 12 2 4" xfId="970" xr:uid="{00000000-0005-0000-0000-00005E030000}"/>
    <cellStyle name="40% - Accent3 12 2 5" xfId="1890" xr:uid="{00000000-0005-0000-0000-00005F030000}"/>
    <cellStyle name="40% - Accent3 12 3" xfId="873" xr:uid="{00000000-0005-0000-0000-000060030000}"/>
    <cellStyle name="40% - Accent3 12 3 2" xfId="1193" xr:uid="{00000000-0005-0000-0000-000061030000}"/>
    <cellStyle name="40% - Accent3 12 3 2 2" xfId="1634" xr:uid="{00000000-0005-0000-0000-000062030000}"/>
    <cellStyle name="40% - Accent3 12 3 3" xfId="1475" xr:uid="{00000000-0005-0000-0000-000063030000}"/>
    <cellStyle name="40% - Accent3 12 3 4" xfId="1034" xr:uid="{00000000-0005-0000-0000-000064030000}"/>
    <cellStyle name="40% - Accent3 12 3 5" xfId="1954" xr:uid="{00000000-0005-0000-0000-000065030000}"/>
    <cellStyle name="40% - Accent3 12 4" xfId="1087" xr:uid="{00000000-0005-0000-0000-000066030000}"/>
    <cellStyle name="40% - Accent3 12 4 2" xfId="1528" xr:uid="{00000000-0005-0000-0000-000067030000}"/>
    <cellStyle name="40% - Accent3 12 5" xfId="1369" xr:uid="{00000000-0005-0000-0000-000068030000}"/>
    <cellStyle name="40% - Accent3 12 6" xfId="928" xr:uid="{00000000-0005-0000-0000-000069030000}"/>
    <cellStyle name="40% - Accent3 12 7" xfId="1848" xr:uid="{00000000-0005-0000-0000-00006A030000}"/>
    <cellStyle name="40% - Accent3 13" xfId="743" xr:uid="{00000000-0005-0000-0000-00006B030000}"/>
    <cellStyle name="40% - Accent3 13 2" xfId="886" xr:uid="{00000000-0005-0000-0000-00006C030000}"/>
    <cellStyle name="40% - Accent3 13 2 2" xfId="1206" xr:uid="{00000000-0005-0000-0000-00006D030000}"/>
    <cellStyle name="40% - Accent3 13 2 2 2" xfId="1647" xr:uid="{00000000-0005-0000-0000-00006E030000}"/>
    <cellStyle name="40% - Accent3 13 2 3" xfId="1488" xr:uid="{00000000-0005-0000-0000-00006F030000}"/>
    <cellStyle name="40% - Accent3 13 2 4" xfId="1047" xr:uid="{00000000-0005-0000-0000-000070030000}"/>
    <cellStyle name="40% - Accent3 13 2 5" xfId="1967" xr:uid="{00000000-0005-0000-0000-000071030000}"/>
    <cellStyle name="40% - Accent3 13 3" xfId="1142" xr:uid="{00000000-0005-0000-0000-000072030000}"/>
    <cellStyle name="40% - Accent3 13 3 2" xfId="1583" xr:uid="{00000000-0005-0000-0000-000073030000}"/>
    <cellStyle name="40% - Accent3 13 4" xfId="1424" xr:uid="{00000000-0005-0000-0000-000074030000}"/>
    <cellStyle name="40% - Accent3 13 5" xfId="983" xr:uid="{00000000-0005-0000-0000-000075030000}"/>
    <cellStyle name="40% - Accent3 13 6" xfId="1903" xr:uid="{00000000-0005-0000-0000-000076030000}"/>
    <cellStyle name="40% - Accent3 14" xfId="756" xr:uid="{00000000-0005-0000-0000-000077030000}"/>
    <cellStyle name="40% - Accent3 14 2" xfId="1155" xr:uid="{00000000-0005-0000-0000-000078030000}"/>
    <cellStyle name="40% - Accent3 14 2 2" xfId="1596" xr:uid="{00000000-0005-0000-0000-000079030000}"/>
    <cellStyle name="40% - Accent3 14 3" xfId="1437" xr:uid="{00000000-0005-0000-0000-00007A030000}"/>
    <cellStyle name="40% - Accent3 14 4" xfId="996" xr:uid="{00000000-0005-0000-0000-00007B030000}"/>
    <cellStyle name="40% - Accent3 14 5" xfId="1916" xr:uid="{00000000-0005-0000-0000-00007C030000}"/>
    <cellStyle name="40% - Accent3 15" xfId="139" xr:uid="{00000000-0005-0000-0000-00007D030000}"/>
    <cellStyle name="40% - Accent3 15 2" xfId="1660" xr:uid="{00000000-0005-0000-0000-00007E030000}"/>
    <cellStyle name="40% - Accent3 15 3" xfId="1219" xr:uid="{00000000-0005-0000-0000-00007F030000}"/>
    <cellStyle name="40% - Accent3 16" xfId="1235" xr:uid="{00000000-0005-0000-0000-000080030000}"/>
    <cellStyle name="40% - Accent3 16 2" xfId="1675" xr:uid="{00000000-0005-0000-0000-000081030000}"/>
    <cellStyle name="40% - Accent3 17" xfId="1246" xr:uid="{00000000-0005-0000-0000-000082030000}"/>
    <cellStyle name="40% - Accent3 17 2" xfId="1686" xr:uid="{00000000-0005-0000-0000-000083030000}"/>
    <cellStyle name="40% - Accent3 18" xfId="1261" xr:uid="{00000000-0005-0000-0000-000084030000}"/>
    <cellStyle name="40% - Accent3 18 2" xfId="1699" xr:uid="{00000000-0005-0000-0000-000085030000}"/>
    <cellStyle name="40% - Accent3 19" xfId="1274" xr:uid="{00000000-0005-0000-0000-000086030000}"/>
    <cellStyle name="40% - Accent3 19 2" xfId="1712" xr:uid="{00000000-0005-0000-0000-000087030000}"/>
    <cellStyle name="40% - Accent3 2" xfId="141" xr:uid="{00000000-0005-0000-0000-000088030000}"/>
    <cellStyle name="40% - Accent3 20" xfId="1287" xr:uid="{00000000-0005-0000-0000-000089030000}"/>
    <cellStyle name="40% - Accent3 20 2" xfId="1725" xr:uid="{00000000-0005-0000-0000-00008A030000}"/>
    <cellStyle name="40% - Accent3 21" xfId="1300" xr:uid="{00000000-0005-0000-0000-00008B030000}"/>
    <cellStyle name="40% - Accent3 21 2" xfId="1738" xr:uid="{00000000-0005-0000-0000-00008C030000}"/>
    <cellStyle name="40% - Accent3 22" xfId="1314" xr:uid="{00000000-0005-0000-0000-00008D030000}"/>
    <cellStyle name="40% - Accent3 22 2" xfId="1752" xr:uid="{00000000-0005-0000-0000-00008E030000}"/>
    <cellStyle name="40% - Accent3 23" xfId="1327" xr:uid="{00000000-0005-0000-0000-00008F030000}"/>
    <cellStyle name="40% - Accent3 23 2" xfId="1765" xr:uid="{00000000-0005-0000-0000-000090030000}"/>
    <cellStyle name="40% - Accent3 24" xfId="1779" xr:uid="{00000000-0005-0000-0000-000091030000}"/>
    <cellStyle name="40% - Accent3 25" xfId="1794" xr:uid="{00000000-0005-0000-0000-000092030000}"/>
    <cellStyle name="40% - Accent3 26" xfId="1808" xr:uid="{00000000-0005-0000-0000-000093030000}"/>
    <cellStyle name="40% - Accent3 3" xfId="142" xr:uid="{00000000-0005-0000-0000-000094030000}"/>
    <cellStyle name="40% - Accent3 4" xfId="143" xr:uid="{00000000-0005-0000-0000-000095030000}"/>
    <cellStyle name="40% - Accent3 5" xfId="144" xr:uid="{00000000-0005-0000-0000-000096030000}"/>
    <cellStyle name="40% - Accent3 6" xfId="145" xr:uid="{00000000-0005-0000-0000-000097030000}"/>
    <cellStyle name="40% - Accent3 7" xfId="146" xr:uid="{00000000-0005-0000-0000-000098030000}"/>
    <cellStyle name="40% - Accent3 8" xfId="147" xr:uid="{00000000-0005-0000-0000-000099030000}"/>
    <cellStyle name="40% - Accent3 9" xfId="148" xr:uid="{00000000-0005-0000-0000-00009A030000}"/>
    <cellStyle name="40% - Accent4 10" xfId="150" xr:uid="{00000000-0005-0000-0000-00009B030000}"/>
    <cellStyle name="40% - Accent4 10 2" xfId="625" xr:uid="{00000000-0005-0000-0000-00009C030000}"/>
    <cellStyle name="40% - Accent4 10 2 2" xfId="1103" xr:uid="{00000000-0005-0000-0000-00009D030000}"/>
    <cellStyle name="40% - Accent4 10 2 2 2" xfId="1544" xr:uid="{00000000-0005-0000-0000-00009E030000}"/>
    <cellStyle name="40% - Accent4 10 2 3" xfId="1385" xr:uid="{00000000-0005-0000-0000-00009F030000}"/>
    <cellStyle name="40% - Accent4 10 2 4" xfId="944" xr:uid="{00000000-0005-0000-0000-0000A0030000}"/>
    <cellStyle name="40% - Accent4 10 2 5" xfId="1864" xr:uid="{00000000-0005-0000-0000-0000A1030000}"/>
    <cellStyle name="40% - Accent4 10 3" xfId="770" xr:uid="{00000000-0005-0000-0000-0000A2030000}"/>
    <cellStyle name="40% - Accent4 10 3 2" xfId="1169" xr:uid="{00000000-0005-0000-0000-0000A3030000}"/>
    <cellStyle name="40% - Accent4 10 3 2 2" xfId="1610" xr:uid="{00000000-0005-0000-0000-0000A4030000}"/>
    <cellStyle name="40% - Accent4 10 3 3" xfId="1451" xr:uid="{00000000-0005-0000-0000-0000A5030000}"/>
    <cellStyle name="40% - Accent4 10 3 4" xfId="1010" xr:uid="{00000000-0005-0000-0000-0000A6030000}"/>
    <cellStyle name="40% - Accent4 10 3 5" xfId="1930" xr:uid="{00000000-0005-0000-0000-0000A7030000}"/>
    <cellStyle name="40% - Accent4 10 4" xfId="1063" xr:uid="{00000000-0005-0000-0000-0000A8030000}"/>
    <cellStyle name="40% - Accent4 10 4 2" xfId="1504" xr:uid="{00000000-0005-0000-0000-0000A9030000}"/>
    <cellStyle name="40% - Accent4 10 5" xfId="1345" xr:uid="{00000000-0005-0000-0000-0000AA030000}"/>
    <cellStyle name="40% - Accent4 10 6" xfId="904" xr:uid="{00000000-0005-0000-0000-0000AB030000}"/>
    <cellStyle name="40% - Accent4 10 7" xfId="1824" xr:uid="{00000000-0005-0000-0000-0000AC030000}"/>
    <cellStyle name="40% - Accent4 11" xfId="598" xr:uid="{00000000-0005-0000-0000-0000AD030000}"/>
    <cellStyle name="40% - Accent4 11 2" xfId="719" xr:uid="{00000000-0005-0000-0000-0000AE030000}"/>
    <cellStyle name="40% - Accent4 11 2 2" xfId="1118" xr:uid="{00000000-0005-0000-0000-0000AF030000}"/>
    <cellStyle name="40% - Accent4 11 2 2 2" xfId="1559" xr:uid="{00000000-0005-0000-0000-0000B0030000}"/>
    <cellStyle name="40% - Accent4 11 2 3" xfId="1400" xr:uid="{00000000-0005-0000-0000-0000B1030000}"/>
    <cellStyle name="40% - Accent4 11 2 4" xfId="959" xr:uid="{00000000-0005-0000-0000-0000B2030000}"/>
    <cellStyle name="40% - Accent4 11 2 5" xfId="1879" xr:uid="{00000000-0005-0000-0000-0000B3030000}"/>
    <cellStyle name="40% - Accent4 11 3" xfId="862" xr:uid="{00000000-0005-0000-0000-0000B4030000}"/>
    <cellStyle name="40% - Accent4 11 3 2" xfId="1182" xr:uid="{00000000-0005-0000-0000-0000B5030000}"/>
    <cellStyle name="40% - Accent4 11 3 2 2" xfId="1623" xr:uid="{00000000-0005-0000-0000-0000B6030000}"/>
    <cellStyle name="40% - Accent4 11 3 3" xfId="1464" xr:uid="{00000000-0005-0000-0000-0000B7030000}"/>
    <cellStyle name="40% - Accent4 11 3 4" xfId="1023" xr:uid="{00000000-0005-0000-0000-0000B8030000}"/>
    <cellStyle name="40% - Accent4 11 3 5" xfId="1943" xr:uid="{00000000-0005-0000-0000-0000B9030000}"/>
    <cellStyle name="40% - Accent4 11 4" xfId="1076" xr:uid="{00000000-0005-0000-0000-0000BA030000}"/>
    <cellStyle name="40% - Accent4 11 4 2" xfId="1517" xr:uid="{00000000-0005-0000-0000-0000BB030000}"/>
    <cellStyle name="40% - Accent4 11 5" xfId="1358" xr:uid="{00000000-0005-0000-0000-0000BC030000}"/>
    <cellStyle name="40% - Accent4 11 6" xfId="917" xr:uid="{00000000-0005-0000-0000-0000BD030000}"/>
    <cellStyle name="40% - Accent4 11 7" xfId="1837" xr:uid="{00000000-0005-0000-0000-0000BE030000}"/>
    <cellStyle name="40% - Accent4 12" xfId="611" xr:uid="{00000000-0005-0000-0000-0000BF030000}"/>
    <cellStyle name="40% - Accent4 12 2" xfId="732" xr:uid="{00000000-0005-0000-0000-0000C0030000}"/>
    <cellStyle name="40% - Accent4 12 2 2" xfId="1131" xr:uid="{00000000-0005-0000-0000-0000C1030000}"/>
    <cellStyle name="40% - Accent4 12 2 2 2" xfId="1572" xr:uid="{00000000-0005-0000-0000-0000C2030000}"/>
    <cellStyle name="40% - Accent4 12 2 3" xfId="1413" xr:uid="{00000000-0005-0000-0000-0000C3030000}"/>
    <cellStyle name="40% - Accent4 12 2 4" xfId="972" xr:uid="{00000000-0005-0000-0000-0000C4030000}"/>
    <cellStyle name="40% - Accent4 12 2 5" xfId="1892" xr:uid="{00000000-0005-0000-0000-0000C5030000}"/>
    <cellStyle name="40% - Accent4 12 3" xfId="875" xr:uid="{00000000-0005-0000-0000-0000C6030000}"/>
    <cellStyle name="40% - Accent4 12 3 2" xfId="1195" xr:uid="{00000000-0005-0000-0000-0000C7030000}"/>
    <cellStyle name="40% - Accent4 12 3 2 2" xfId="1636" xr:uid="{00000000-0005-0000-0000-0000C8030000}"/>
    <cellStyle name="40% - Accent4 12 3 3" xfId="1477" xr:uid="{00000000-0005-0000-0000-0000C9030000}"/>
    <cellStyle name="40% - Accent4 12 3 4" xfId="1036" xr:uid="{00000000-0005-0000-0000-0000CA030000}"/>
    <cellStyle name="40% - Accent4 12 3 5" xfId="1956" xr:uid="{00000000-0005-0000-0000-0000CB030000}"/>
    <cellStyle name="40% - Accent4 12 4" xfId="1089" xr:uid="{00000000-0005-0000-0000-0000CC030000}"/>
    <cellStyle name="40% - Accent4 12 4 2" xfId="1530" xr:uid="{00000000-0005-0000-0000-0000CD030000}"/>
    <cellStyle name="40% - Accent4 12 5" xfId="1371" xr:uid="{00000000-0005-0000-0000-0000CE030000}"/>
    <cellStyle name="40% - Accent4 12 6" xfId="930" xr:uid="{00000000-0005-0000-0000-0000CF030000}"/>
    <cellStyle name="40% - Accent4 12 7" xfId="1850" xr:uid="{00000000-0005-0000-0000-0000D0030000}"/>
    <cellStyle name="40% - Accent4 13" xfId="745" xr:uid="{00000000-0005-0000-0000-0000D1030000}"/>
    <cellStyle name="40% - Accent4 13 2" xfId="888" xr:uid="{00000000-0005-0000-0000-0000D2030000}"/>
    <cellStyle name="40% - Accent4 13 2 2" xfId="1208" xr:uid="{00000000-0005-0000-0000-0000D3030000}"/>
    <cellStyle name="40% - Accent4 13 2 2 2" xfId="1649" xr:uid="{00000000-0005-0000-0000-0000D4030000}"/>
    <cellStyle name="40% - Accent4 13 2 3" xfId="1490" xr:uid="{00000000-0005-0000-0000-0000D5030000}"/>
    <cellStyle name="40% - Accent4 13 2 4" xfId="1049" xr:uid="{00000000-0005-0000-0000-0000D6030000}"/>
    <cellStyle name="40% - Accent4 13 2 5" xfId="1969" xr:uid="{00000000-0005-0000-0000-0000D7030000}"/>
    <cellStyle name="40% - Accent4 13 3" xfId="1144" xr:uid="{00000000-0005-0000-0000-0000D8030000}"/>
    <cellStyle name="40% - Accent4 13 3 2" xfId="1585" xr:uid="{00000000-0005-0000-0000-0000D9030000}"/>
    <cellStyle name="40% - Accent4 13 4" xfId="1426" xr:uid="{00000000-0005-0000-0000-0000DA030000}"/>
    <cellStyle name="40% - Accent4 13 5" xfId="985" xr:uid="{00000000-0005-0000-0000-0000DB030000}"/>
    <cellStyle name="40% - Accent4 13 6" xfId="1905" xr:uid="{00000000-0005-0000-0000-0000DC030000}"/>
    <cellStyle name="40% - Accent4 14" xfId="758" xr:uid="{00000000-0005-0000-0000-0000DD030000}"/>
    <cellStyle name="40% - Accent4 14 2" xfId="1157" xr:uid="{00000000-0005-0000-0000-0000DE030000}"/>
    <cellStyle name="40% - Accent4 14 2 2" xfId="1598" xr:uid="{00000000-0005-0000-0000-0000DF030000}"/>
    <cellStyle name="40% - Accent4 14 3" xfId="1439" xr:uid="{00000000-0005-0000-0000-0000E0030000}"/>
    <cellStyle name="40% - Accent4 14 4" xfId="998" xr:uid="{00000000-0005-0000-0000-0000E1030000}"/>
    <cellStyle name="40% - Accent4 14 5" xfId="1918" xr:uid="{00000000-0005-0000-0000-0000E2030000}"/>
    <cellStyle name="40% - Accent4 15" xfId="149" xr:uid="{00000000-0005-0000-0000-0000E3030000}"/>
    <cellStyle name="40% - Accent4 15 2" xfId="1662" xr:uid="{00000000-0005-0000-0000-0000E4030000}"/>
    <cellStyle name="40% - Accent4 15 3" xfId="1221" xr:uid="{00000000-0005-0000-0000-0000E5030000}"/>
    <cellStyle name="40% - Accent4 16" xfId="1236" xr:uid="{00000000-0005-0000-0000-0000E6030000}"/>
    <cellStyle name="40% - Accent4 16 2" xfId="1676" xr:uid="{00000000-0005-0000-0000-0000E7030000}"/>
    <cellStyle name="40% - Accent4 17" xfId="1248" xr:uid="{00000000-0005-0000-0000-0000E8030000}"/>
    <cellStyle name="40% - Accent4 17 2" xfId="1688" xr:uid="{00000000-0005-0000-0000-0000E9030000}"/>
    <cellStyle name="40% - Accent4 18" xfId="1263" xr:uid="{00000000-0005-0000-0000-0000EA030000}"/>
    <cellStyle name="40% - Accent4 18 2" xfId="1701" xr:uid="{00000000-0005-0000-0000-0000EB030000}"/>
    <cellStyle name="40% - Accent4 19" xfId="1276" xr:uid="{00000000-0005-0000-0000-0000EC030000}"/>
    <cellStyle name="40% - Accent4 19 2" xfId="1714" xr:uid="{00000000-0005-0000-0000-0000ED030000}"/>
    <cellStyle name="40% - Accent4 2" xfId="151" xr:uid="{00000000-0005-0000-0000-0000EE030000}"/>
    <cellStyle name="40% - Accent4 20" xfId="1289" xr:uid="{00000000-0005-0000-0000-0000EF030000}"/>
    <cellStyle name="40% - Accent4 20 2" xfId="1727" xr:uid="{00000000-0005-0000-0000-0000F0030000}"/>
    <cellStyle name="40% - Accent4 21" xfId="1302" xr:uid="{00000000-0005-0000-0000-0000F1030000}"/>
    <cellStyle name="40% - Accent4 21 2" xfId="1740" xr:uid="{00000000-0005-0000-0000-0000F2030000}"/>
    <cellStyle name="40% - Accent4 22" xfId="1316" xr:uid="{00000000-0005-0000-0000-0000F3030000}"/>
    <cellStyle name="40% - Accent4 22 2" xfId="1754" xr:uid="{00000000-0005-0000-0000-0000F4030000}"/>
    <cellStyle name="40% - Accent4 23" xfId="1329" xr:uid="{00000000-0005-0000-0000-0000F5030000}"/>
    <cellStyle name="40% - Accent4 23 2" xfId="1767" xr:uid="{00000000-0005-0000-0000-0000F6030000}"/>
    <cellStyle name="40% - Accent4 24" xfId="1781" xr:uid="{00000000-0005-0000-0000-0000F7030000}"/>
    <cellStyle name="40% - Accent4 25" xfId="1796" xr:uid="{00000000-0005-0000-0000-0000F8030000}"/>
    <cellStyle name="40% - Accent4 26" xfId="1810" xr:uid="{00000000-0005-0000-0000-0000F9030000}"/>
    <cellStyle name="40% - Accent4 3" xfId="152" xr:uid="{00000000-0005-0000-0000-0000FA030000}"/>
    <cellStyle name="40% - Accent4 4" xfId="153" xr:uid="{00000000-0005-0000-0000-0000FB030000}"/>
    <cellStyle name="40% - Accent4 5" xfId="154" xr:uid="{00000000-0005-0000-0000-0000FC030000}"/>
    <cellStyle name="40% - Accent4 6" xfId="155" xr:uid="{00000000-0005-0000-0000-0000FD030000}"/>
    <cellStyle name="40% - Accent4 7" xfId="156" xr:uid="{00000000-0005-0000-0000-0000FE030000}"/>
    <cellStyle name="40% - Accent4 8" xfId="157" xr:uid="{00000000-0005-0000-0000-0000FF030000}"/>
    <cellStyle name="40% - Accent4 9" xfId="158" xr:uid="{00000000-0005-0000-0000-000000040000}"/>
    <cellStyle name="40% - Accent5 10" xfId="160" xr:uid="{00000000-0005-0000-0000-000001040000}"/>
    <cellStyle name="40% - Accent5 10 2" xfId="626" xr:uid="{00000000-0005-0000-0000-000002040000}"/>
    <cellStyle name="40% - Accent5 10 2 2" xfId="1104" xr:uid="{00000000-0005-0000-0000-000003040000}"/>
    <cellStyle name="40% - Accent5 10 2 2 2" xfId="1545" xr:uid="{00000000-0005-0000-0000-000004040000}"/>
    <cellStyle name="40% - Accent5 10 2 3" xfId="1386" xr:uid="{00000000-0005-0000-0000-000005040000}"/>
    <cellStyle name="40% - Accent5 10 2 4" xfId="945" xr:uid="{00000000-0005-0000-0000-000006040000}"/>
    <cellStyle name="40% - Accent5 10 2 5" xfId="1865" xr:uid="{00000000-0005-0000-0000-000007040000}"/>
    <cellStyle name="40% - Accent5 10 3" xfId="771" xr:uid="{00000000-0005-0000-0000-000008040000}"/>
    <cellStyle name="40% - Accent5 10 3 2" xfId="1170" xr:uid="{00000000-0005-0000-0000-000009040000}"/>
    <cellStyle name="40% - Accent5 10 3 2 2" xfId="1611" xr:uid="{00000000-0005-0000-0000-00000A040000}"/>
    <cellStyle name="40% - Accent5 10 3 3" xfId="1452" xr:uid="{00000000-0005-0000-0000-00000B040000}"/>
    <cellStyle name="40% - Accent5 10 3 4" xfId="1011" xr:uid="{00000000-0005-0000-0000-00000C040000}"/>
    <cellStyle name="40% - Accent5 10 3 5" xfId="1931" xr:uid="{00000000-0005-0000-0000-00000D040000}"/>
    <cellStyle name="40% - Accent5 10 4" xfId="1064" xr:uid="{00000000-0005-0000-0000-00000E040000}"/>
    <cellStyle name="40% - Accent5 10 4 2" xfId="1505" xr:uid="{00000000-0005-0000-0000-00000F040000}"/>
    <cellStyle name="40% - Accent5 10 5" xfId="1346" xr:uid="{00000000-0005-0000-0000-000010040000}"/>
    <cellStyle name="40% - Accent5 10 6" xfId="905" xr:uid="{00000000-0005-0000-0000-000011040000}"/>
    <cellStyle name="40% - Accent5 10 7" xfId="1825" xr:uid="{00000000-0005-0000-0000-000012040000}"/>
    <cellStyle name="40% - Accent5 11" xfId="600" xr:uid="{00000000-0005-0000-0000-000013040000}"/>
    <cellStyle name="40% - Accent5 11 2" xfId="721" xr:uid="{00000000-0005-0000-0000-000014040000}"/>
    <cellStyle name="40% - Accent5 11 2 2" xfId="1120" xr:uid="{00000000-0005-0000-0000-000015040000}"/>
    <cellStyle name="40% - Accent5 11 2 2 2" xfId="1561" xr:uid="{00000000-0005-0000-0000-000016040000}"/>
    <cellStyle name="40% - Accent5 11 2 3" xfId="1402" xr:uid="{00000000-0005-0000-0000-000017040000}"/>
    <cellStyle name="40% - Accent5 11 2 4" xfId="961" xr:uid="{00000000-0005-0000-0000-000018040000}"/>
    <cellStyle name="40% - Accent5 11 2 5" xfId="1881" xr:uid="{00000000-0005-0000-0000-000019040000}"/>
    <cellStyle name="40% - Accent5 11 3" xfId="864" xr:uid="{00000000-0005-0000-0000-00001A040000}"/>
    <cellStyle name="40% - Accent5 11 3 2" xfId="1184" xr:uid="{00000000-0005-0000-0000-00001B040000}"/>
    <cellStyle name="40% - Accent5 11 3 2 2" xfId="1625" xr:uid="{00000000-0005-0000-0000-00001C040000}"/>
    <cellStyle name="40% - Accent5 11 3 3" xfId="1466" xr:uid="{00000000-0005-0000-0000-00001D040000}"/>
    <cellStyle name="40% - Accent5 11 3 4" xfId="1025" xr:uid="{00000000-0005-0000-0000-00001E040000}"/>
    <cellStyle name="40% - Accent5 11 3 5" xfId="1945" xr:uid="{00000000-0005-0000-0000-00001F040000}"/>
    <cellStyle name="40% - Accent5 11 4" xfId="1078" xr:uid="{00000000-0005-0000-0000-000020040000}"/>
    <cellStyle name="40% - Accent5 11 4 2" xfId="1519" xr:uid="{00000000-0005-0000-0000-000021040000}"/>
    <cellStyle name="40% - Accent5 11 5" xfId="1360" xr:uid="{00000000-0005-0000-0000-000022040000}"/>
    <cellStyle name="40% - Accent5 11 6" xfId="919" xr:uid="{00000000-0005-0000-0000-000023040000}"/>
    <cellStyle name="40% - Accent5 11 7" xfId="1839" xr:uid="{00000000-0005-0000-0000-000024040000}"/>
    <cellStyle name="40% - Accent5 12" xfId="613" xr:uid="{00000000-0005-0000-0000-000025040000}"/>
    <cellStyle name="40% - Accent5 12 2" xfId="734" xr:uid="{00000000-0005-0000-0000-000026040000}"/>
    <cellStyle name="40% - Accent5 12 2 2" xfId="1133" xr:uid="{00000000-0005-0000-0000-000027040000}"/>
    <cellStyle name="40% - Accent5 12 2 2 2" xfId="1574" xr:uid="{00000000-0005-0000-0000-000028040000}"/>
    <cellStyle name="40% - Accent5 12 2 3" xfId="1415" xr:uid="{00000000-0005-0000-0000-000029040000}"/>
    <cellStyle name="40% - Accent5 12 2 4" xfId="974" xr:uid="{00000000-0005-0000-0000-00002A040000}"/>
    <cellStyle name="40% - Accent5 12 2 5" xfId="1894" xr:uid="{00000000-0005-0000-0000-00002B040000}"/>
    <cellStyle name="40% - Accent5 12 3" xfId="877" xr:uid="{00000000-0005-0000-0000-00002C040000}"/>
    <cellStyle name="40% - Accent5 12 3 2" xfId="1197" xr:uid="{00000000-0005-0000-0000-00002D040000}"/>
    <cellStyle name="40% - Accent5 12 3 2 2" xfId="1638" xr:uid="{00000000-0005-0000-0000-00002E040000}"/>
    <cellStyle name="40% - Accent5 12 3 3" xfId="1479" xr:uid="{00000000-0005-0000-0000-00002F040000}"/>
    <cellStyle name="40% - Accent5 12 3 4" xfId="1038" xr:uid="{00000000-0005-0000-0000-000030040000}"/>
    <cellStyle name="40% - Accent5 12 3 5" xfId="1958" xr:uid="{00000000-0005-0000-0000-000031040000}"/>
    <cellStyle name="40% - Accent5 12 4" xfId="1091" xr:uid="{00000000-0005-0000-0000-000032040000}"/>
    <cellStyle name="40% - Accent5 12 4 2" xfId="1532" xr:uid="{00000000-0005-0000-0000-000033040000}"/>
    <cellStyle name="40% - Accent5 12 5" xfId="1373" xr:uid="{00000000-0005-0000-0000-000034040000}"/>
    <cellStyle name="40% - Accent5 12 6" xfId="932" xr:uid="{00000000-0005-0000-0000-000035040000}"/>
    <cellStyle name="40% - Accent5 12 7" xfId="1852" xr:uid="{00000000-0005-0000-0000-000036040000}"/>
    <cellStyle name="40% - Accent5 13" xfId="747" xr:uid="{00000000-0005-0000-0000-000037040000}"/>
    <cellStyle name="40% - Accent5 13 2" xfId="890" xr:uid="{00000000-0005-0000-0000-000038040000}"/>
    <cellStyle name="40% - Accent5 13 2 2" xfId="1210" xr:uid="{00000000-0005-0000-0000-000039040000}"/>
    <cellStyle name="40% - Accent5 13 2 2 2" xfId="1651" xr:uid="{00000000-0005-0000-0000-00003A040000}"/>
    <cellStyle name="40% - Accent5 13 2 3" xfId="1492" xr:uid="{00000000-0005-0000-0000-00003B040000}"/>
    <cellStyle name="40% - Accent5 13 2 4" xfId="1051" xr:uid="{00000000-0005-0000-0000-00003C040000}"/>
    <cellStyle name="40% - Accent5 13 2 5" xfId="1971" xr:uid="{00000000-0005-0000-0000-00003D040000}"/>
    <cellStyle name="40% - Accent5 13 3" xfId="1146" xr:uid="{00000000-0005-0000-0000-00003E040000}"/>
    <cellStyle name="40% - Accent5 13 3 2" xfId="1587" xr:uid="{00000000-0005-0000-0000-00003F040000}"/>
    <cellStyle name="40% - Accent5 13 4" xfId="1428" xr:uid="{00000000-0005-0000-0000-000040040000}"/>
    <cellStyle name="40% - Accent5 13 5" xfId="987" xr:uid="{00000000-0005-0000-0000-000041040000}"/>
    <cellStyle name="40% - Accent5 13 6" xfId="1907" xr:uid="{00000000-0005-0000-0000-000042040000}"/>
    <cellStyle name="40% - Accent5 14" xfId="760" xr:uid="{00000000-0005-0000-0000-000043040000}"/>
    <cellStyle name="40% - Accent5 14 2" xfId="1159" xr:uid="{00000000-0005-0000-0000-000044040000}"/>
    <cellStyle name="40% - Accent5 14 2 2" xfId="1600" xr:uid="{00000000-0005-0000-0000-000045040000}"/>
    <cellStyle name="40% - Accent5 14 3" xfId="1441" xr:uid="{00000000-0005-0000-0000-000046040000}"/>
    <cellStyle name="40% - Accent5 14 4" xfId="1000" xr:uid="{00000000-0005-0000-0000-000047040000}"/>
    <cellStyle name="40% - Accent5 14 5" xfId="1920" xr:uid="{00000000-0005-0000-0000-000048040000}"/>
    <cellStyle name="40% - Accent5 15" xfId="159" xr:uid="{00000000-0005-0000-0000-000049040000}"/>
    <cellStyle name="40% - Accent5 15 2" xfId="1664" xr:uid="{00000000-0005-0000-0000-00004A040000}"/>
    <cellStyle name="40% - Accent5 15 3" xfId="1223" xr:uid="{00000000-0005-0000-0000-00004B040000}"/>
    <cellStyle name="40% - Accent5 16" xfId="1237" xr:uid="{00000000-0005-0000-0000-00004C040000}"/>
    <cellStyle name="40% - Accent5 16 2" xfId="1677" xr:uid="{00000000-0005-0000-0000-00004D040000}"/>
    <cellStyle name="40% - Accent5 17" xfId="1250" xr:uid="{00000000-0005-0000-0000-00004E040000}"/>
    <cellStyle name="40% - Accent5 17 2" xfId="1690" xr:uid="{00000000-0005-0000-0000-00004F040000}"/>
    <cellStyle name="40% - Accent5 18" xfId="1265" xr:uid="{00000000-0005-0000-0000-000050040000}"/>
    <cellStyle name="40% - Accent5 18 2" xfId="1703" xr:uid="{00000000-0005-0000-0000-000051040000}"/>
    <cellStyle name="40% - Accent5 19" xfId="1278" xr:uid="{00000000-0005-0000-0000-000052040000}"/>
    <cellStyle name="40% - Accent5 19 2" xfId="1716" xr:uid="{00000000-0005-0000-0000-000053040000}"/>
    <cellStyle name="40% - Accent5 2" xfId="161" xr:uid="{00000000-0005-0000-0000-000054040000}"/>
    <cellStyle name="40% - Accent5 20" xfId="1291" xr:uid="{00000000-0005-0000-0000-000055040000}"/>
    <cellStyle name="40% - Accent5 20 2" xfId="1729" xr:uid="{00000000-0005-0000-0000-000056040000}"/>
    <cellStyle name="40% - Accent5 21" xfId="1304" xr:uid="{00000000-0005-0000-0000-000057040000}"/>
    <cellStyle name="40% - Accent5 21 2" xfId="1742" xr:uid="{00000000-0005-0000-0000-000058040000}"/>
    <cellStyle name="40% - Accent5 22" xfId="1318" xr:uid="{00000000-0005-0000-0000-000059040000}"/>
    <cellStyle name="40% - Accent5 22 2" xfId="1756" xr:uid="{00000000-0005-0000-0000-00005A040000}"/>
    <cellStyle name="40% - Accent5 23" xfId="1331" xr:uid="{00000000-0005-0000-0000-00005B040000}"/>
    <cellStyle name="40% - Accent5 23 2" xfId="1769" xr:uid="{00000000-0005-0000-0000-00005C040000}"/>
    <cellStyle name="40% - Accent5 24" xfId="1783" xr:uid="{00000000-0005-0000-0000-00005D040000}"/>
    <cellStyle name="40% - Accent5 25" xfId="1798" xr:uid="{00000000-0005-0000-0000-00005E040000}"/>
    <cellStyle name="40% - Accent5 26" xfId="1812" xr:uid="{00000000-0005-0000-0000-00005F040000}"/>
    <cellStyle name="40% - Accent5 3" xfId="162" xr:uid="{00000000-0005-0000-0000-000060040000}"/>
    <cellStyle name="40% - Accent5 4" xfId="163" xr:uid="{00000000-0005-0000-0000-000061040000}"/>
    <cellStyle name="40% - Accent5 5" xfId="164" xr:uid="{00000000-0005-0000-0000-000062040000}"/>
    <cellStyle name="40% - Accent5 6" xfId="165" xr:uid="{00000000-0005-0000-0000-000063040000}"/>
    <cellStyle name="40% - Accent5 7" xfId="166" xr:uid="{00000000-0005-0000-0000-000064040000}"/>
    <cellStyle name="40% - Accent5 8" xfId="167" xr:uid="{00000000-0005-0000-0000-000065040000}"/>
    <cellStyle name="40% - Accent5 9" xfId="168" xr:uid="{00000000-0005-0000-0000-000066040000}"/>
    <cellStyle name="40% - Accent6 10" xfId="170" xr:uid="{00000000-0005-0000-0000-000067040000}"/>
    <cellStyle name="40% - Accent6 10 2" xfId="627" xr:uid="{00000000-0005-0000-0000-000068040000}"/>
    <cellStyle name="40% - Accent6 10 2 2" xfId="1105" xr:uid="{00000000-0005-0000-0000-000069040000}"/>
    <cellStyle name="40% - Accent6 10 2 2 2" xfId="1546" xr:uid="{00000000-0005-0000-0000-00006A040000}"/>
    <cellStyle name="40% - Accent6 10 2 3" xfId="1387" xr:uid="{00000000-0005-0000-0000-00006B040000}"/>
    <cellStyle name="40% - Accent6 10 2 4" xfId="946" xr:uid="{00000000-0005-0000-0000-00006C040000}"/>
    <cellStyle name="40% - Accent6 10 2 5" xfId="1866" xr:uid="{00000000-0005-0000-0000-00006D040000}"/>
    <cellStyle name="40% - Accent6 10 3" xfId="772" xr:uid="{00000000-0005-0000-0000-00006E040000}"/>
    <cellStyle name="40% - Accent6 10 3 2" xfId="1171" xr:uid="{00000000-0005-0000-0000-00006F040000}"/>
    <cellStyle name="40% - Accent6 10 3 2 2" xfId="1612" xr:uid="{00000000-0005-0000-0000-000070040000}"/>
    <cellStyle name="40% - Accent6 10 3 3" xfId="1453" xr:uid="{00000000-0005-0000-0000-000071040000}"/>
    <cellStyle name="40% - Accent6 10 3 4" xfId="1012" xr:uid="{00000000-0005-0000-0000-000072040000}"/>
    <cellStyle name="40% - Accent6 10 3 5" xfId="1932" xr:uid="{00000000-0005-0000-0000-000073040000}"/>
    <cellStyle name="40% - Accent6 10 4" xfId="1065" xr:uid="{00000000-0005-0000-0000-000074040000}"/>
    <cellStyle name="40% - Accent6 10 4 2" xfId="1506" xr:uid="{00000000-0005-0000-0000-000075040000}"/>
    <cellStyle name="40% - Accent6 10 5" xfId="1347" xr:uid="{00000000-0005-0000-0000-000076040000}"/>
    <cellStyle name="40% - Accent6 10 6" xfId="906" xr:uid="{00000000-0005-0000-0000-000077040000}"/>
    <cellStyle name="40% - Accent6 10 7" xfId="1826" xr:uid="{00000000-0005-0000-0000-000078040000}"/>
    <cellStyle name="40% - Accent6 11" xfId="602" xr:uid="{00000000-0005-0000-0000-000079040000}"/>
    <cellStyle name="40% - Accent6 11 2" xfId="723" xr:uid="{00000000-0005-0000-0000-00007A040000}"/>
    <cellStyle name="40% - Accent6 11 2 2" xfId="1122" xr:uid="{00000000-0005-0000-0000-00007B040000}"/>
    <cellStyle name="40% - Accent6 11 2 2 2" xfId="1563" xr:uid="{00000000-0005-0000-0000-00007C040000}"/>
    <cellStyle name="40% - Accent6 11 2 3" xfId="1404" xr:uid="{00000000-0005-0000-0000-00007D040000}"/>
    <cellStyle name="40% - Accent6 11 2 4" xfId="963" xr:uid="{00000000-0005-0000-0000-00007E040000}"/>
    <cellStyle name="40% - Accent6 11 2 5" xfId="1883" xr:uid="{00000000-0005-0000-0000-00007F040000}"/>
    <cellStyle name="40% - Accent6 11 3" xfId="866" xr:uid="{00000000-0005-0000-0000-000080040000}"/>
    <cellStyle name="40% - Accent6 11 3 2" xfId="1186" xr:uid="{00000000-0005-0000-0000-000081040000}"/>
    <cellStyle name="40% - Accent6 11 3 2 2" xfId="1627" xr:uid="{00000000-0005-0000-0000-000082040000}"/>
    <cellStyle name="40% - Accent6 11 3 3" xfId="1468" xr:uid="{00000000-0005-0000-0000-000083040000}"/>
    <cellStyle name="40% - Accent6 11 3 4" xfId="1027" xr:uid="{00000000-0005-0000-0000-000084040000}"/>
    <cellStyle name="40% - Accent6 11 3 5" xfId="1947" xr:uid="{00000000-0005-0000-0000-000085040000}"/>
    <cellStyle name="40% - Accent6 11 4" xfId="1080" xr:uid="{00000000-0005-0000-0000-000086040000}"/>
    <cellStyle name="40% - Accent6 11 4 2" xfId="1521" xr:uid="{00000000-0005-0000-0000-000087040000}"/>
    <cellStyle name="40% - Accent6 11 5" xfId="1362" xr:uid="{00000000-0005-0000-0000-000088040000}"/>
    <cellStyle name="40% - Accent6 11 6" xfId="921" xr:uid="{00000000-0005-0000-0000-000089040000}"/>
    <cellStyle name="40% - Accent6 11 7" xfId="1841" xr:uid="{00000000-0005-0000-0000-00008A040000}"/>
    <cellStyle name="40% - Accent6 12" xfId="615" xr:uid="{00000000-0005-0000-0000-00008B040000}"/>
    <cellStyle name="40% - Accent6 12 2" xfId="736" xr:uid="{00000000-0005-0000-0000-00008C040000}"/>
    <cellStyle name="40% - Accent6 12 2 2" xfId="1135" xr:uid="{00000000-0005-0000-0000-00008D040000}"/>
    <cellStyle name="40% - Accent6 12 2 2 2" xfId="1576" xr:uid="{00000000-0005-0000-0000-00008E040000}"/>
    <cellStyle name="40% - Accent6 12 2 3" xfId="1417" xr:uid="{00000000-0005-0000-0000-00008F040000}"/>
    <cellStyle name="40% - Accent6 12 2 4" xfId="976" xr:uid="{00000000-0005-0000-0000-000090040000}"/>
    <cellStyle name="40% - Accent6 12 2 5" xfId="1896" xr:uid="{00000000-0005-0000-0000-000091040000}"/>
    <cellStyle name="40% - Accent6 12 3" xfId="879" xr:uid="{00000000-0005-0000-0000-000092040000}"/>
    <cellStyle name="40% - Accent6 12 3 2" xfId="1199" xr:uid="{00000000-0005-0000-0000-000093040000}"/>
    <cellStyle name="40% - Accent6 12 3 2 2" xfId="1640" xr:uid="{00000000-0005-0000-0000-000094040000}"/>
    <cellStyle name="40% - Accent6 12 3 3" xfId="1481" xr:uid="{00000000-0005-0000-0000-000095040000}"/>
    <cellStyle name="40% - Accent6 12 3 4" xfId="1040" xr:uid="{00000000-0005-0000-0000-000096040000}"/>
    <cellStyle name="40% - Accent6 12 3 5" xfId="1960" xr:uid="{00000000-0005-0000-0000-000097040000}"/>
    <cellStyle name="40% - Accent6 12 4" xfId="1093" xr:uid="{00000000-0005-0000-0000-000098040000}"/>
    <cellStyle name="40% - Accent6 12 4 2" xfId="1534" xr:uid="{00000000-0005-0000-0000-000099040000}"/>
    <cellStyle name="40% - Accent6 12 5" xfId="1375" xr:uid="{00000000-0005-0000-0000-00009A040000}"/>
    <cellStyle name="40% - Accent6 12 6" xfId="934" xr:uid="{00000000-0005-0000-0000-00009B040000}"/>
    <cellStyle name="40% - Accent6 12 7" xfId="1854" xr:uid="{00000000-0005-0000-0000-00009C040000}"/>
    <cellStyle name="40% - Accent6 13" xfId="749" xr:uid="{00000000-0005-0000-0000-00009D040000}"/>
    <cellStyle name="40% - Accent6 13 2" xfId="892" xr:uid="{00000000-0005-0000-0000-00009E040000}"/>
    <cellStyle name="40% - Accent6 13 2 2" xfId="1212" xr:uid="{00000000-0005-0000-0000-00009F040000}"/>
    <cellStyle name="40% - Accent6 13 2 2 2" xfId="1653" xr:uid="{00000000-0005-0000-0000-0000A0040000}"/>
    <cellStyle name="40% - Accent6 13 2 3" xfId="1494" xr:uid="{00000000-0005-0000-0000-0000A1040000}"/>
    <cellStyle name="40% - Accent6 13 2 4" xfId="1053" xr:uid="{00000000-0005-0000-0000-0000A2040000}"/>
    <cellStyle name="40% - Accent6 13 2 5" xfId="1973" xr:uid="{00000000-0005-0000-0000-0000A3040000}"/>
    <cellStyle name="40% - Accent6 13 3" xfId="1148" xr:uid="{00000000-0005-0000-0000-0000A4040000}"/>
    <cellStyle name="40% - Accent6 13 3 2" xfId="1589" xr:uid="{00000000-0005-0000-0000-0000A5040000}"/>
    <cellStyle name="40% - Accent6 13 4" xfId="1430" xr:uid="{00000000-0005-0000-0000-0000A6040000}"/>
    <cellStyle name="40% - Accent6 13 5" xfId="989" xr:uid="{00000000-0005-0000-0000-0000A7040000}"/>
    <cellStyle name="40% - Accent6 13 6" xfId="1909" xr:uid="{00000000-0005-0000-0000-0000A8040000}"/>
    <cellStyle name="40% - Accent6 14" xfId="762" xr:uid="{00000000-0005-0000-0000-0000A9040000}"/>
    <cellStyle name="40% - Accent6 14 2" xfId="1161" xr:uid="{00000000-0005-0000-0000-0000AA040000}"/>
    <cellStyle name="40% - Accent6 14 2 2" xfId="1602" xr:uid="{00000000-0005-0000-0000-0000AB040000}"/>
    <cellStyle name="40% - Accent6 14 3" xfId="1443" xr:uid="{00000000-0005-0000-0000-0000AC040000}"/>
    <cellStyle name="40% - Accent6 14 4" xfId="1002" xr:uid="{00000000-0005-0000-0000-0000AD040000}"/>
    <cellStyle name="40% - Accent6 14 5" xfId="1922" xr:uid="{00000000-0005-0000-0000-0000AE040000}"/>
    <cellStyle name="40% - Accent6 15" xfId="169" xr:uid="{00000000-0005-0000-0000-0000AF040000}"/>
    <cellStyle name="40% - Accent6 15 2" xfId="1666" xr:uid="{00000000-0005-0000-0000-0000B0040000}"/>
    <cellStyle name="40% - Accent6 15 3" xfId="1225" xr:uid="{00000000-0005-0000-0000-0000B1040000}"/>
    <cellStyle name="40% - Accent6 16" xfId="1238" xr:uid="{00000000-0005-0000-0000-0000B2040000}"/>
    <cellStyle name="40% - Accent6 16 2" xfId="1678" xr:uid="{00000000-0005-0000-0000-0000B3040000}"/>
    <cellStyle name="40% - Accent6 17" xfId="1252" xr:uid="{00000000-0005-0000-0000-0000B4040000}"/>
    <cellStyle name="40% - Accent6 17 2" xfId="1692" xr:uid="{00000000-0005-0000-0000-0000B5040000}"/>
    <cellStyle name="40% - Accent6 18" xfId="1267" xr:uid="{00000000-0005-0000-0000-0000B6040000}"/>
    <cellStyle name="40% - Accent6 18 2" xfId="1705" xr:uid="{00000000-0005-0000-0000-0000B7040000}"/>
    <cellStyle name="40% - Accent6 19" xfId="1280" xr:uid="{00000000-0005-0000-0000-0000B8040000}"/>
    <cellStyle name="40% - Accent6 19 2" xfId="1718" xr:uid="{00000000-0005-0000-0000-0000B9040000}"/>
    <cellStyle name="40% - Accent6 2" xfId="171" xr:uid="{00000000-0005-0000-0000-0000BA040000}"/>
    <cellStyle name="40% - Accent6 20" xfId="1293" xr:uid="{00000000-0005-0000-0000-0000BB040000}"/>
    <cellStyle name="40% - Accent6 20 2" xfId="1731" xr:uid="{00000000-0005-0000-0000-0000BC040000}"/>
    <cellStyle name="40% - Accent6 21" xfId="1306" xr:uid="{00000000-0005-0000-0000-0000BD040000}"/>
    <cellStyle name="40% - Accent6 21 2" xfId="1744" xr:uid="{00000000-0005-0000-0000-0000BE040000}"/>
    <cellStyle name="40% - Accent6 22" xfId="1320" xr:uid="{00000000-0005-0000-0000-0000BF040000}"/>
    <cellStyle name="40% - Accent6 22 2" xfId="1758" xr:uid="{00000000-0005-0000-0000-0000C0040000}"/>
    <cellStyle name="40% - Accent6 23" xfId="1333" xr:uid="{00000000-0005-0000-0000-0000C1040000}"/>
    <cellStyle name="40% - Accent6 23 2" xfId="1771" xr:uid="{00000000-0005-0000-0000-0000C2040000}"/>
    <cellStyle name="40% - Accent6 24" xfId="1785" xr:uid="{00000000-0005-0000-0000-0000C3040000}"/>
    <cellStyle name="40% - Accent6 25" xfId="1800" xr:uid="{00000000-0005-0000-0000-0000C4040000}"/>
    <cellStyle name="40% - Accent6 26" xfId="1814" xr:uid="{00000000-0005-0000-0000-0000C5040000}"/>
    <cellStyle name="40% - Accent6 3" xfId="172" xr:uid="{00000000-0005-0000-0000-0000C6040000}"/>
    <cellStyle name="40% - Accent6 4" xfId="173" xr:uid="{00000000-0005-0000-0000-0000C7040000}"/>
    <cellStyle name="40% - Accent6 5" xfId="174" xr:uid="{00000000-0005-0000-0000-0000C8040000}"/>
    <cellStyle name="40% - Accent6 6" xfId="175" xr:uid="{00000000-0005-0000-0000-0000C9040000}"/>
    <cellStyle name="40% - Accent6 7" xfId="176" xr:uid="{00000000-0005-0000-0000-0000CA040000}"/>
    <cellStyle name="40% - Accent6 8" xfId="177" xr:uid="{00000000-0005-0000-0000-0000CB040000}"/>
    <cellStyle name="40% - Accent6 9" xfId="178" xr:uid="{00000000-0005-0000-0000-0000CC040000}"/>
    <cellStyle name="60% - Accent1 2" xfId="180" xr:uid="{00000000-0005-0000-0000-0000CD040000}"/>
    <cellStyle name="60% - Accent1 3" xfId="179" xr:uid="{00000000-0005-0000-0000-0000CE040000}"/>
    <cellStyle name="60% - Accent2 2" xfId="182" xr:uid="{00000000-0005-0000-0000-0000CF040000}"/>
    <cellStyle name="60% - Accent2 3" xfId="181" xr:uid="{00000000-0005-0000-0000-0000D0040000}"/>
    <cellStyle name="60% - Accent3 2" xfId="184" xr:uid="{00000000-0005-0000-0000-0000D1040000}"/>
    <cellStyle name="60% - Accent3 3" xfId="183" xr:uid="{00000000-0005-0000-0000-0000D2040000}"/>
    <cellStyle name="60% - Accent4 2" xfId="186" xr:uid="{00000000-0005-0000-0000-0000D3040000}"/>
    <cellStyle name="60% - Accent4 3" xfId="185" xr:uid="{00000000-0005-0000-0000-0000D4040000}"/>
    <cellStyle name="60% - Accent5 2" xfId="188" xr:uid="{00000000-0005-0000-0000-0000D5040000}"/>
    <cellStyle name="60% - Accent5 3" xfId="187" xr:uid="{00000000-0005-0000-0000-0000D6040000}"/>
    <cellStyle name="60% - Accent6 2" xfId="190" xr:uid="{00000000-0005-0000-0000-0000D7040000}"/>
    <cellStyle name="60% - Accent6 3" xfId="189" xr:uid="{00000000-0005-0000-0000-0000D8040000}"/>
    <cellStyle name="7Mini" xfId="5" xr:uid="{00000000-0005-0000-0000-0000D9040000}"/>
    <cellStyle name="Accent1 2" xfId="192" xr:uid="{00000000-0005-0000-0000-0000DA040000}"/>
    <cellStyle name="Accent1 3" xfId="191" xr:uid="{00000000-0005-0000-0000-0000DB040000}"/>
    <cellStyle name="Accent2 2" xfId="194" xr:uid="{00000000-0005-0000-0000-0000DC040000}"/>
    <cellStyle name="Accent2 3" xfId="193" xr:uid="{00000000-0005-0000-0000-0000DD040000}"/>
    <cellStyle name="Accent3 2" xfId="196" xr:uid="{00000000-0005-0000-0000-0000DE040000}"/>
    <cellStyle name="Accent3 3" xfId="195" xr:uid="{00000000-0005-0000-0000-0000DF040000}"/>
    <cellStyle name="Accent4 2" xfId="198" xr:uid="{00000000-0005-0000-0000-0000E0040000}"/>
    <cellStyle name="Accent4 3" xfId="197" xr:uid="{00000000-0005-0000-0000-0000E1040000}"/>
    <cellStyle name="Accent5 2" xfId="200" xr:uid="{00000000-0005-0000-0000-0000E2040000}"/>
    <cellStyle name="Accent5 3" xfId="199" xr:uid="{00000000-0005-0000-0000-0000E3040000}"/>
    <cellStyle name="Accent6 2" xfId="202" xr:uid="{00000000-0005-0000-0000-0000E4040000}"/>
    <cellStyle name="Accent6 3" xfId="201" xr:uid="{00000000-0005-0000-0000-0000E5040000}"/>
    <cellStyle name="Bad 2" xfId="204" xr:uid="{00000000-0005-0000-0000-0000E6040000}"/>
    <cellStyle name="Bad 3" xfId="203" xr:uid="{00000000-0005-0000-0000-0000E7040000}"/>
    <cellStyle name="C" xfId="6" xr:uid="{00000000-0005-0000-0000-0000E8040000}"/>
    <cellStyle name="Calculation 2" xfId="206" xr:uid="{00000000-0005-0000-0000-0000E9040000}"/>
    <cellStyle name="Calculation 3" xfId="205" xr:uid="{00000000-0005-0000-0000-0000EA040000}"/>
    <cellStyle name="Check Cell 2" xfId="208" xr:uid="{00000000-0005-0000-0000-0000EB040000}"/>
    <cellStyle name="Check Cell 3" xfId="207" xr:uid="{00000000-0005-0000-0000-0000EC040000}"/>
    <cellStyle name="Comma" xfId="7" builtinId="3"/>
    <cellStyle name="Comma 10" xfId="210" xr:uid="{00000000-0005-0000-0000-0000EE040000}"/>
    <cellStyle name="Comma 10 2" xfId="211" xr:uid="{00000000-0005-0000-0000-0000EF040000}"/>
    <cellStyle name="Comma 10 2 2" xfId="629" xr:uid="{00000000-0005-0000-0000-0000F0040000}"/>
    <cellStyle name="Comma 10 2 3" xfId="774" xr:uid="{00000000-0005-0000-0000-0000F1040000}"/>
    <cellStyle name="Comma 10 3" xfId="628" xr:uid="{00000000-0005-0000-0000-0000F2040000}"/>
    <cellStyle name="Comma 10 4" xfId="773" xr:uid="{00000000-0005-0000-0000-0000F3040000}"/>
    <cellStyle name="Comma 11" xfId="212" xr:uid="{00000000-0005-0000-0000-0000F4040000}"/>
    <cellStyle name="Comma 11 2" xfId="630" xr:uid="{00000000-0005-0000-0000-0000F5040000}"/>
    <cellStyle name="Comma 11 3" xfId="775" xr:uid="{00000000-0005-0000-0000-0000F6040000}"/>
    <cellStyle name="Comma 12" xfId="209" xr:uid="{00000000-0005-0000-0000-0000F7040000}"/>
    <cellStyle name="Comma 19" xfId="894" xr:uid="{00000000-0005-0000-0000-0000F8040000}"/>
    <cellStyle name="Comma 2" xfId="213" xr:uid="{00000000-0005-0000-0000-0000F9040000}"/>
    <cellStyle name="Comma 24" xfId="1226" xr:uid="{00000000-0005-0000-0000-0000FA040000}"/>
    <cellStyle name="Comma 26" xfId="1254" xr:uid="{00000000-0005-0000-0000-0000FB040000}"/>
    <cellStyle name="Comma 27" xfId="1335" xr:uid="{00000000-0005-0000-0000-0000FC040000}"/>
    <cellStyle name="Comma 28" xfId="1786" xr:uid="{00000000-0005-0000-0000-0000FD040000}"/>
    <cellStyle name="Comma 3" xfId="214" xr:uid="{00000000-0005-0000-0000-0000FE040000}"/>
    <cellStyle name="Comma 3 2" xfId="215" xr:uid="{00000000-0005-0000-0000-0000FF040000}"/>
    <cellStyle name="Comma 4" xfId="216" xr:uid="{00000000-0005-0000-0000-000000050000}"/>
    <cellStyle name="Comma 4 2" xfId="217" xr:uid="{00000000-0005-0000-0000-000001050000}"/>
    <cellStyle name="Comma 5" xfId="218" xr:uid="{00000000-0005-0000-0000-000002050000}"/>
    <cellStyle name="Comma 5 2" xfId="219" xr:uid="{00000000-0005-0000-0000-000003050000}"/>
    <cellStyle name="Comma 5 2 2" xfId="220" xr:uid="{00000000-0005-0000-0000-000004050000}"/>
    <cellStyle name="Comma 5 2 2 2" xfId="221" xr:uid="{00000000-0005-0000-0000-000005050000}"/>
    <cellStyle name="Comma 5 2 2 2 2" xfId="634" xr:uid="{00000000-0005-0000-0000-000006050000}"/>
    <cellStyle name="Comma 5 2 2 2 3" xfId="779" xr:uid="{00000000-0005-0000-0000-000007050000}"/>
    <cellStyle name="Comma 5 2 2 3" xfId="633" xr:uid="{00000000-0005-0000-0000-000008050000}"/>
    <cellStyle name="Comma 5 2 2 4" xfId="778" xr:uid="{00000000-0005-0000-0000-000009050000}"/>
    <cellStyle name="Comma 5 2 3" xfId="222" xr:uid="{00000000-0005-0000-0000-00000A050000}"/>
    <cellStyle name="Comma 5 2 3 2" xfId="635" xr:uid="{00000000-0005-0000-0000-00000B050000}"/>
    <cellStyle name="Comma 5 2 3 3" xfId="780" xr:uid="{00000000-0005-0000-0000-00000C050000}"/>
    <cellStyle name="Comma 5 2 4" xfId="632" xr:uid="{00000000-0005-0000-0000-00000D050000}"/>
    <cellStyle name="Comma 5 2 5" xfId="777" xr:uid="{00000000-0005-0000-0000-00000E050000}"/>
    <cellStyle name="Comma 5 3" xfId="223" xr:uid="{00000000-0005-0000-0000-00000F050000}"/>
    <cellStyle name="Comma 5 3 2" xfId="224" xr:uid="{00000000-0005-0000-0000-000010050000}"/>
    <cellStyle name="Comma 5 3 2 2" xfId="637" xr:uid="{00000000-0005-0000-0000-000011050000}"/>
    <cellStyle name="Comma 5 3 2 3" xfId="782" xr:uid="{00000000-0005-0000-0000-000012050000}"/>
    <cellStyle name="Comma 5 3 3" xfId="636" xr:uid="{00000000-0005-0000-0000-000013050000}"/>
    <cellStyle name="Comma 5 3 4" xfId="781" xr:uid="{00000000-0005-0000-0000-000014050000}"/>
    <cellStyle name="Comma 5 4" xfId="225" xr:uid="{00000000-0005-0000-0000-000015050000}"/>
    <cellStyle name="Comma 5 4 2" xfId="638" xr:uid="{00000000-0005-0000-0000-000016050000}"/>
    <cellStyle name="Comma 5 4 3" xfId="783" xr:uid="{00000000-0005-0000-0000-000017050000}"/>
    <cellStyle name="Comma 5 5" xfId="631" xr:uid="{00000000-0005-0000-0000-000018050000}"/>
    <cellStyle name="Comma 5 6" xfId="776" xr:uid="{00000000-0005-0000-0000-000019050000}"/>
    <cellStyle name="Comma 6" xfId="226" xr:uid="{00000000-0005-0000-0000-00001A050000}"/>
    <cellStyle name="Comma 6 2" xfId="227" xr:uid="{00000000-0005-0000-0000-00001B050000}"/>
    <cellStyle name="Comma 7" xfId="228" xr:uid="{00000000-0005-0000-0000-00001C050000}"/>
    <cellStyle name="Comma 8" xfId="229" xr:uid="{00000000-0005-0000-0000-00001D050000}"/>
    <cellStyle name="Comma 8 2" xfId="230" xr:uid="{00000000-0005-0000-0000-00001E050000}"/>
    <cellStyle name="Comma 9" xfId="231" xr:uid="{00000000-0005-0000-0000-00001F050000}"/>
    <cellStyle name="Comma 9 2" xfId="232" xr:uid="{00000000-0005-0000-0000-000020050000}"/>
    <cellStyle name="Comma 9 2 2" xfId="640" xr:uid="{00000000-0005-0000-0000-000021050000}"/>
    <cellStyle name="Comma 9 2 3" xfId="785" xr:uid="{00000000-0005-0000-0000-000022050000}"/>
    <cellStyle name="Comma 9 3" xfId="639" xr:uid="{00000000-0005-0000-0000-000023050000}"/>
    <cellStyle name="Comma 9 4" xfId="784" xr:uid="{00000000-0005-0000-0000-000024050000}"/>
    <cellStyle name="Comma0 - Modelo1" xfId="8" xr:uid="{00000000-0005-0000-0000-000025050000}"/>
    <cellStyle name="Comma0 - Style1" xfId="9" xr:uid="{00000000-0005-0000-0000-000026050000}"/>
    <cellStyle name="Comma1 - Modelo2" xfId="10" xr:uid="{00000000-0005-0000-0000-000027050000}"/>
    <cellStyle name="Comma1 - Style2" xfId="11" xr:uid="{00000000-0005-0000-0000-000028050000}"/>
    <cellStyle name="Dia" xfId="12" xr:uid="{00000000-0005-0000-0000-000029050000}"/>
    <cellStyle name="Encabez1" xfId="13" xr:uid="{00000000-0005-0000-0000-00002A050000}"/>
    <cellStyle name="Encabez2" xfId="14" xr:uid="{00000000-0005-0000-0000-00002B050000}"/>
    <cellStyle name="Estimat" xfId="15" xr:uid="{00000000-0005-0000-0000-00002C050000}"/>
    <cellStyle name="Explanatory Text" xfId="58" builtinId="53" customBuiltin="1"/>
    <cellStyle name="Forudsætning" xfId="16" xr:uid="{00000000-0005-0000-0000-00002E050000}"/>
    <cellStyle name="Forudsætning 2" xfId="233" xr:uid="{00000000-0005-0000-0000-00002F050000}"/>
    <cellStyle name="Good 2" xfId="235" xr:uid="{00000000-0005-0000-0000-000030050000}"/>
    <cellStyle name="Good 3" xfId="234" xr:uid="{00000000-0005-0000-0000-000031050000}"/>
    <cellStyle name="Header 1" xfId="17" xr:uid="{00000000-0005-0000-0000-000032050000}"/>
    <cellStyle name="Header 1 Left" xfId="18" xr:uid="{00000000-0005-0000-0000-000033050000}"/>
    <cellStyle name="Header 1 Left 2" xfId="236" xr:uid="{00000000-0005-0000-0000-000034050000}"/>
    <cellStyle name="Header 1(box)" xfId="19" xr:uid="{00000000-0005-0000-0000-000035050000}"/>
    <cellStyle name="Header 1(middle)" xfId="20" xr:uid="{00000000-0005-0000-0000-000036050000}"/>
    <cellStyle name="Header 1_Front Page" xfId="21" xr:uid="{00000000-0005-0000-0000-000037050000}"/>
    <cellStyle name="Header 2" xfId="22" xr:uid="{00000000-0005-0000-0000-000038050000}"/>
    <cellStyle name="Header Price 1" xfId="23" xr:uid="{00000000-0005-0000-0000-000039050000}"/>
    <cellStyle name="Header Price 1 2" xfId="237" xr:uid="{00000000-0005-0000-0000-00003A050000}"/>
    <cellStyle name="Header Price 2" xfId="24" xr:uid="{00000000-0005-0000-0000-00003B050000}"/>
    <cellStyle name="Header Price 2 2" xfId="239" xr:uid="{00000000-0005-0000-0000-00003C050000}"/>
    <cellStyle name="Header Price 2 3" xfId="238" xr:uid="{00000000-0005-0000-0000-00003D050000}"/>
    <cellStyle name="Heading 1" xfId="25" xr:uid="{00000000-0005-0000-0000-00003E050000}"/>
    <cellStyle name="Heading 1 2" xfId="240" xr:uid="{00000000-0005-0000-0000-00003F050000}"/>
    <cellStyle name="Heading 1 3" xfId="241" xr:uid="{00000000-0005-0000-0000-000040050000}"/>
    <cellStyle name="Heading 1 4" xfId="242" xr:uid="{00000000-0005-0000-0000-000041050000}"/>
    <cellStyle name="Heading 2" xfId="26" xr:uid="{00000000-0005-0000-0000-000042050000}"/>
    <cellStyle name="Heading 2 2" xfId="243" xr:uid="{00000000-0005-0000-0000-000043050000}"/>
    <cellStyle name="Heading 2 3" xfId="244" xr:uid="{00000000-0005-0000-0000-000044050000}"/>
    <cellStyle name="Heading 2 4" xfId="245" xr:uid="{00000000-0005-0000-0000-000045050000}"/>
    <cellStyle name="Heading 3 2" xfId="247" xr:uid="{00000000-0005-0000-0000-000046050000}"/>
    <cellStyle name="Heading 3 3" xfId="246" xr:uid="{00000000-0005-0000-0000-000047050000}"/>
    <cellStyle name="Heading 4" xfId="57" builtinId="19" customBuiltin="1"/>
    <cellStyle name="Helv 8" xfId="27" xr:uid="{00000000-0005-0000-0000-000049050000}"/>
    <cellStyle name="Input 2" xfId="249" xr:uid="{00000000-0005-0000-0000-00004A050000}"/>
    <cellStyle name="Input 3" xfId="248" xr:uid="{00000000-0005-0000-0000-00004B050000}"/>
    <cellStyle name="Kolonne" xfId="250" xr:uid="{00000000-0005-0000-0000-00004C050000}"/>
    <cellStyle name="Komma 2" xfId="1975" xr:uid="{00000000-0005-0000-0000-00004D050000}"/>
    <cellStyle name="Komma 2 2" xfId="1976" xr:uid="{00000000-0005-0000-0000-00004E050000}"/>
    <cellStyle name="Komma 3" xfId="1977" xr:uid="{00000000-0005-0000-0000-00004F050000}"/>
    <cellStyle name="Linked Cell 2" xfId="252" xr:uid="{00000000-0005-0000-0000-000050050000}"/>
    <cellStyle name="Linked Cell 3" xfId="251" xr:uid="{00000000-0005-0000-0000-000051050000}"/>
    <cellStyle name="n" xfId="28" xr:uid="{00000000-0005-0000-0000-000052050000}"/>
    <cellStyle name="n 2" xfId="253" xr:uid="{00000000-0005-0000-0000-000053050000}"/>
    <cellStyle name="n_CashF and Ratios" xfId="29" xr:uid="{00000000-0005-0000-0000-000054050000}"/>
    <cellStyle name="n_CashF and Ratios 2" xfId="254" xr:uid="{00000000-0005-0000-0000-000055050000}"/>
    <cellStyle name="n_CashF and Ratios_1" xfId="30" xr:uid="{00000000-0005-0000-0000-000056050000}"/>
    <cellStyle name="n_full year table" xfId="31" xr:uid="{00000000-0005-0000-0000-000057050000}"/>
    <cellStyle name="n_full year table 2" xfId="255" xr:uid="{00000000-0005-0000-0000-000058050000}"/>
    <cellStyle name="n_full year table_1" xfId="32" xr:uid="{00000000-0005-0000-0000-000059050000}"/>
    <cellStyle name="n_half year upd" xfId="33" xr:uid="{00000000-0005-0000-0000-00005A050000}"/>
    <cellStyle name="n_IS (functional) and BS " xfId="34" xr:uid="{00000000-0005-0000-0000-00005B050000}"/>
    <cellStyle name="n_IS (traditional) and BS " xfId="35" xr:uid="{00000000-0005-0000-0000-00005C050000}"/>
    <cellStyle name="n_IS (traditional) and BS  2" xfId="256" xr:uid="{00000000-0005-0000-0000-00005D050000}"/>
    <cellStyle name="n_page 1" xfId="36" xr:uid="{00000000-0005-0000-0000-00005E050000}"/>
    <cellStyle name="n_page 1_CashF and Ratios" xfId="37" xr:uid="{00000000-0005-0000-0000-00005F050000}"/>
    <cellStyle name="n_page 1_CashF and Ratios 2" xfId="257" xr:uid="{00000000-0005-0000-0000-000060050000}"/>
    <cellStyle name="n_page 1_full year table" xfId="38" xr:uid="{00000000-0005-0000-0000-000061050000}"/>
    <cellStyle name="n_page 1_full year table 2" xfId="258" xr:uid="{00000000-0005-0000-0000-000062050000}"/>
    <cellStyle name="n_page 1_half year upd" xfId="39" xr:uid="{00000000-0005-0000-0000-000063050000}"/>
    <cellStyle name="n_page 1_half year upd 2" xfId="259" xr:uid="{00000000-0005-0000-0000-000064050000}"/>
    <cellStyle name="n_page 1_IS (functional) and BS " xfId="40" xr:uid="{00000000-0005-0000-0000-000065050000}"/>
    <cellStyle name="n_page 1_IS (functional) and BS  2" xfId="260" xr:uid="{00000000-0005-0000-0000-000066050000}"/>
    <cellStyle name="N0" xfId="41" xr:uid="{00000000-0005-0000-0000-000067050000}"/>
    <cellStyle name="N0 2" xfId="262" xr:uid="{00000000-0005-0000-0000-000068050000}"/>
    <cellStyle name="N0 3" xfId="261" xr:uid="{00000000-0005-0000-0000-000069050000}"/>
    <cellStyle name="N1" xfId="42" xr:uid="{00000000-0005-0000-0000-00006A050000}"/>
    <cellStyle name="N2" xfId="43" xr:uid="{00000000-0005-0000-0000-00006B050000}"/>
    <cellStyle name="N3" xfId="44" xr:uid="{00000000-0005-0000-0000-00006C050000}"/>
    <cellStyle name="N4" xfId="45" xr:uid="{00000000-0005-0000-0000-00006D050000}"/>
    <cellStyle name="N4 2" xfId="263" xr:uid="{00000000-0005-0000-0000-00006E050000}"/>
    <cellStyle name="Neutral 2" xfId="265" xr:uid="{00000000-0005-0000-0000-00006F050000}"/>
    <cellStyle name="Neutral 3" xfId="264" xr:uid="{00000000-0005-0000-0000-000070050000}"/>
    <cellStyle name="Normal" xfId="0" builtinId="0"/>
    <cellStyle name="Normal 10" xfId="266" xr:uid="{00000000-0005-0000-0000-000072050000}"/>
    <cellStyle name="Normal 10 2" xfId="267" xr:uid="{00000000-0005-0000-0000-000073050000}"/>
    <cellStyle name="Normal 10 2 2" xfId="268" xr:uid="{00000000-0005-0000-0000-000074050000}"/>
    <cellStyle name="Normal 10 2 2 2" xfId="269" xr:uid="{00000000-0005-0000-0000-000075050000}"/>
    <cellStyle name="Normal 10 2 2 2 2" xfId="270" xr:uid="{00000000-0005-0000-0000-000076050000}"/>
    <cellStyle name="Normal 10 2 2 2 2 2" xfId="271" xr:uid="{00000000-0005-0000-0000-000077050000}"/>
    <cellStyle name="Normal 10 2 2 3" xfId="272" xr:uid="{00000000-0005-0000-0000-000078050000}"/>
    <cellStyle name="Normal 10 2 3" xfId="273" xr:uid="{00000000-0005-0000-0000-000079050000}"/>
    <cellStyle name="Normal 10 2 3 2" xfId="274" xr:uid="{00000000-0005-0000-0000-00007A050000}"/>
    <cellStyle name="Normal 10 2 4" xfId="275" xr:uid="{00000000-0005-0000-0000-00007B050000}"/>
    <cellStyle name="Normal 10 3" xfId="276" xr:uid="{00000000-0005-0000-0000-00007C050000}"/>
    <cellStyle name="Normal 10 3 2" xfId="277" xr:uid="{00000000-0005-0000-0000-00007D050000}"/>
    <cellStyle name="Normal 10 3 2 2" xfId="278" xr:uid="{00000000-0005-0000-0000-00007E050000}"/>
    <cellStyle name="Normal 10 3 3" xfId="279" xr:uid="{00000000-0005-0000-0000-00007F050000}"/>
    <cellStyle name="Normal 10 4" xfId="280" xr:uid="{00000000-0005-0000-0000-000080050000}"/>
    <cellStyle name="Normal 10 4 2" xfId="281" xr:uid="{00000000-0005-0000-0000-000081050000}"/>
    <cellStyle name="Normal 10 5" xfId="282" xr:uid="{00000000-0005-0000-0000-000082050000}"/>
    <cellStyle name="Normal 10 5 2" xfId="283" xr:uid="{00000000-0005-0000-0000-000083050000}"/>
    <cellStyle name="Normal 10 6" xfId="284" xr:uid="{00000000-0005-0000-0000-000084050000}"/>
    <cellStyle name="Normal 11" xfId="285" xr:uid="{00000000-0005-0000-0000-000085050000}"/>
    <cellStyle name="Normal 11 2" xfId="641" xr:uid="{00000000-0005-0000-0000-000086050000}"/>
    <cellStyle name="Normal 11 3" xfId="786" xr:uid="{00000000-0005-0000-0000-000087050000}"/>
    <cellStyle name="Normal 12" xfId="286" xr:uid="{00000000-0005-0000-0000-000088050000}"/>
    <cellStyle name="Normal 12 2" xfId="287" xr:uid="{00000000-0005-0000-0000-000089050000}"/>
    <cellStyle name="Normal 12 2 2" xfId="288" xr:uid="{00000000-0005-0000-0000-00008A050000}"/>
    <cellStyle name="Normal 12 2 2 2" xfId="289" xr:uid="{00000000-0005-0000-0000-00008B050000}"/>
    <cellStyle name="Normal 12 2 2 2 2" xfId="290" xr:uid="{00000000-0005-0000-0000-00008C050000}"/>
    <cellStyle name="Normal 12 2 2 3" xfId="291" xr:uid="{00000000-0005-0000-0000-00008D050000}"/>
    <cellStyle name="Normal 12 2 3" xfId="292" xr:uid="{00000000-0005-0000-0000-00008E050000}"/>
    <cellStyle name="Normal 12 2 3 2" xfId="293" xr:uid="{00000000-0005-0000-0000-00008F050000}"/>
    <cellStyle name="Normal 12 2 4" xfId="294" xr:uid="{00000000-0005-0000-0000-000090050000}"/>
    <cellStyle name="Normal 12 3" xfId="295" xr:uid="{00000000-0005-0000-0000-000091050000}"/>
    <cellStyle name="Normal 12 3 2" xfId="296" xr:uid="{00000000-0005-0000-0000-000092050000}"/>
    <cellStyle name="Normal 12 3 2 2" xfId="297" xr:uid="{00000000-0005-0000-0000-000093050000}"/>
    <cellStyle name="Normal 12 3 3" xfId="298" xr:uid="{00000000-0005-0000-0000-000094050000}"/>
    <cellStyle name="Normal 12 4" xfId="299" xr:uid="{00000000-0005-0000-0000-000095050000}"/>
    <cellStyle name="Normal 12 4 2" xfId="300" xr:uid="{00000000-0005-0000-0000-000096050000}"/>
    <cellStyle name="Normal 12 5" xfId="301" xr:uid="{00000000-0005-0000-0000-000097050000}"/>
    <cellStyle name="Normal 13" xfId="302" xr:uid="{00000000-0005-0000-0000-000098050000}"/>
    <cellStyle name="Normal 13 2" xfId="303" xr:uid="{00000000-0005-0000-0000-000099050000}"/>
    <cellStyle name="Normal 13 2 2" xfId="304" xr:uid="{00000000-0005-0000-0000-00009A050000}"/>
    <cellStyle name="Normal 13 2 2 2" xfId="305" xr:uid="{00000000-0005-0000-0000-00009B050000}"/>
    <cellStyle name="Normal 13 2 2 2 2" xfId="306" xr:uid="{00000000-0005-0000-0000-00009C050000}"/>
    <cellStyle name="Normal 13 2 2 3" xfId="307" xr:uid="{00000000-0005-0000-0000-00009D050000}"/>
    <cellStyle name="Normal 13 2 3" xfId="308" xr:uid="{00000000-0005-0000-0000-00009E050000}"/>
    <cellStyle name="Normal 13 2 3 2" xfId="309" xr:uid="{00000000-0005-0000-0000-00009F050000}"/>
    <cellStyle name="Normal 13 2 4" xfId="310" xr:uid="{00000000-0005-0000-0000-0000A0050000}"/>
    <cellStyle name="Normal 13 3" xfId="311" xr:uid="{00000000-0005-0000-0000-0000A1050000}"/>
    <cellStyle name="Normal 13 3 2" xfId="312" xr:uid="{00000000-0005-0000-0000-0000A2050000}"/>
    <cellStyle name="Normal 13 3 2 2" xfId="313" xr:uid="{00000000-0005-0000-0000-0000A3050000}"/>
    <cellStyle name="Normal 13 3 3" xfId="314" xr:uid="{00000000-0005-0000-0000-0000A4050000}"/>
    <cellStyle name="Normal 13 4" xfId="315" xr:uid="{00000000-0005-0000-0000-0000A5050000}"/>
    <cellStyle name="Normal 13 4 2" xfId="316" xr:uid="{00000000-0005-0000-0000-0000A6050000}"/>
    <cellStyle name="Normal 13 5" xfId="317" xr:uid="{00000000-0005-0000-0000-0000A7050000}"/>
    <cellStyle name="Normal 14" xfId="318" xr:uid="{00000000-0005-0000-0000-0000A8050000}"/>
    <cellStyle name="Normal 14 2" xfId="319" xr:uid="{00000000-0005-0000-0000-0000A9050000}"/>
    <cellStyle name="Normal 14 2 2" xfId="320" xr:uid="{00000000-0005-0000-0000-0000AA050000}"/>
    <cellStyle name="Normal 14 2 2 2" xfId="321" xr:uid="{00000000-0005-0000-0000-0000AB050000}"/>
    <cellStyle name="Normal 14 2 2 2 2" xfId="322" xr:uid="{00000000-0005-0000-0000-0000AC050000}"/>
    <cellStyle name="Normal 14 2 2 3" xfId="323" xr:uid="{00000000-0005-0000-0000-0000AD050000}"/>
    <cellStyle name="Normal 14 2 3" xfId="324" xr:uid="{00000000-0005-0000-0000-0000AE050000}"/>
    <cellStyle name="Normal 14 2 3 2" xfId="325" xr:uid="{00000000-0005-0000-0000-0000AF050000}"/>
    <cellStyle name="Normal 14 2 4" xfId="326" xr:uid="{00000000-0005-0000-0000-0000B0050000}"/>
    <cellStyle name="Normal 14 3" xfId="327" xr:uid="{00000000-0005-0000-0000-0000B1050000}"/>
    <cellStyle name="Normal 14 3 2" xfId="328" xr:uid="{00000000-0005-0000-0000-0000B2050000}"/>
    <cellStyle name="Normal 14 3 2 2" xfId="329" xr:uid="{00000000-0005-0000-0000-0000B3050000}"/>
    <cellStyle name="Normal 14 3 3" xfId="330" xr:uid="{00000000-0005-0000-0000-0000B4050000}"/>
    <cellStyle name="Normal 14 4" xfId="331" xr:uid="{00000000-0005-0000-0000-0000B5050000}"/>
    <cellStyle name="Normal 14 4 2" xfId="332" xr:uid="{00000000-0005-0000-0000-0000B6050000}"/>
    <cellStyle name="Normal 14 5" xfId="333" xr:uid="{00000000-0005-0000-0000-0000B7050000}"/>
    <cellStyle name="Normal 15" xfId="334" xr:uid="{00000000-0005-0000-0000-0000B8050000}"/>
    <cellStyle name="Normal 15 2" xfId="335" xr:uid="{00000000-0005-0000-0000-0000B9050000}"/>
    <cellStyle name="Normal 15 2 2" xfId="336" xr:uid="{00000000-0005-0000-0000-0000BA050000}"/>
    <cellStyle name="Normal 15 2 2 2" xfId="337" xr:uid="{00000000-0005-0000-0000-0000BB050000}"/>
    <cellStyle name="Normal 15 2 2 2 2" xfId="338" xr:uid="{00000000-0005-0000-0000-0000BC050000}"/>
    <cellStyle name="Normal 15 2 2 3" xfId="339" xr:uid="{00000000-0005-0000-0000-0000BD050000}"/>
    <cellStyle name="Normal 15 2 3" xfId="340" xr:uid="{00000000-0005-0000-0000-0000BE050000}"/>
    <cellStyle name="Normal 15 2 3 2" xfId="341" xr:uid="{00000000-0005-0000-0000-0000BF050000}"/>
    <cellStyle name="Normal 15 2 4" xfId="342" xr:uid="{00000000-0005-0000-0000-0000C0050000}"/>
    <cellStyle name="Normal 15 3" xfId="343" xr:uid="{00000000-0005-0000-0000-0000C1050000}"/>
    <cellStyle name="Normal 15 3 2" xfId="344" xr:uid="{00000000-0005-0000-0000-0000C2050000}"/>
    <cellStyle name="Normal 15 3 2 2" xfId="345" xr:uid="{00000000-0005-0000-0000-0000C3050000}"/>
    <cellStyle name="Normal 15 3 3" xfId="346" xr:uid="{00000000-0005-0000-0000-0000C4050000}"/>
    <cellStyle name="Normal 15 4" xfId="347" xr:uid="{00000000-0005-0000-0000-0000C5050000}"/>
    <cellStyle name="Normal 15 4 2" xfId="348" xr:uid="{00000000-0005-0000-0000-0000C6050000}"/>
    <cellStyle name="Normal 15 5" xfId="349" xr:uid="{00000000-0005-0000-0000-0000C7050000}"/>
    <cellStyle name="Normal 16" xfId="350" xr:uid="{00000000-0005-0000-0000-0000C8050000}"/>
    <cellStyle name="Normal 16 2" xfId="351" xr:uid="{00000000-0005-0000-0000-0000C9050000}"/>
    <cellStyle name="Normal 16 2 2" xfId="352" xr:uid="{00000000-0005-0000-0000-0000CA050000}"/>
    <cellStyle name="Normal 16 2 2 2" xfId="353" xr:uid="{00000000-0005-0000-0000-0000CB050000}"/>
    <cellStyle name="Normal 16 2 3" xfId="354" xr:uid="{00000000-0005-0000-0000-0000CC050000}"/>
    <cellStyle name="Normal 16 3" xfId="355" xr:uid="{00000000-0005-0000-0000-0000CD050000}"/>
    <cellStyle name="Normal 16 3 2" xfId="356" xr:uid="{00000000-0005-0000-0000-0000CE050000}"/>
    <cellStyle name="Normal 16 4" xfId="357" xr:uid="{00000000-0005-0000-0000-0000CF050000}"/>
    <cellStyle name="Normal 17" xfId="358" xr:uid="{00000000-0005-0000-0000-0000D0050000}"/>
    <cellStyle name="Normal 17 2" xfId="359" xr:uid="{00000000-0005-0000-0000-0000D1050000}"/>
    <cellStyle name="Normal 17 2 2" xfId="360" xr:uid="{00000000-0005-0000-0000-0000D2050000}"/>
    <cellStyle name="Normal 17 2 2 2" xfId="361" xr:uid="{00000000-0005-0000-0000-0000D3050000}"/>
    <cellStyle name="Normal 17 2 3" xfId="362" xr:uid="{00000000-0005-0000-0000-0000D4050000}"/>
    <cellStyle name="Normal 17 3" xfId="363" xr:uid="{00000000-0005-0000-0000-0000D5050000}"/>
    <cellStyle name="Normal 17 3 2" xfId="364" xr:uid="{00000000-0005-0000-0000-0000D6050000}"/>
    <cellStyle name="Normal 17 4" xfId="365" xr:uid="{00000000-0005-0000-0000-0000D7050000}"/>
    <cellStyle name="Normal 18" xfId="366" xr:uid="{00000000-0005-0000-0000-0000D8050000}"/>
    <cellStyle name="Normal 18 2" xfId="367" xr:uid="{00000000-0005-0000-0000-0000D9050000}"/>
    <cellStyle name="Normal 18 2 2" xfId="368" xr:uid="{00000000-0005-0000-0000-0000DA050000}"/>
    <cellStyle name="Normal 18 3" xfId="369" xr:uid="{00000000-0005-0000-0000-0000DB050000}"/>
    <cellStyle name="Normal 19" xfId="370" xr:uid="{00000000-0005-0000-0000-0000DC050000}"/>
    <cellStyle name="Normal 19 2" xfId="371" xr:uid="{00000000-0005-0000-0000-0000DD050000}"/>
    <cellStyle name="Normal 2" xfId="53" xr:uid="{00000000-0005-0000-0000-0000DE050000}"/>
    <cellStyle name="Normal 2 2" xfId="1978" xr:uid="{00000000-0005-0000-0000-0000DF050000}"/>
    <cellStyle name="Normal 20" xfId="372" xr:uid="{00000000-0005-0000-0000-0000E0050000}"/>
    <cellStyle name="Normal 21" xfId="373" xr:uid="{00000000-0005-0000-0000-0000E1050000}"/>
    <cellStyle name="Normal 21 2" xfId="374" xr:uid="{00000000-0005-0000-0000-0000E2050000}"/>
    <cellStyle name="Normal 22" xfId="375" xr:uid="{00000000-0005-0000-0000-0000E3050000}"/>
    <cellStyle name="Normal 22 2" xfId="376" xr:uid="{00000000-0005-0000-0000-0000E4050000}"/>
    <cellStyle name="Normal 23" xfId="377" xr:uid="{00000000-0005-0000-0000-0000E5050000}"/>
    <cellStyle name="Normal 24" xfId="589" xr:uid="{00000000-0005-0000-0000-0000E6050000}"/>
    <cellStyle name="Normal 24 2" xfId="710" xr:uid="{00000000-0005-0000-0000-0000E7050000}"/>
    <cellStyle name="Normal 24 2 2" xfId="1109" xr:uid="{00000000-0005-0000-0000-0000E8050000}"/>
    <cellStyle name="Normal 24 2 2 2" xfId="1550" xr:uid="{00000000-0005-0000-0000-0000E9050000}"/>
    <cellStyle name="Normal 24 2 3" xfId="1391" xr:uid="{00000000-0005-0000-0000-0000EA050000}"/>
    <cellStyle name="Normal 24 2 4" xfId="950" xr:uid="{00000000-0005-0000-0000-0000EB050000}"/>
    <cellStyle name="Normal 24 2 5" xfId="1870" xr:uid="{00000000-0005-0000-0000-0000EC050000}"/>
    <cellStyle name="Normal 24 3" xfId="853" xr:uid="{00000000-0005-0000-0000-0000ED050000}"/>
    <cellStyle name="Normal 24 3 2" xfId="1173" xr:uid="{00000000-0005-0000-0000-0000EE050000}"/>
    <cellStyle name="Normal 24 3 2 2" xfId="1614" xr:uid="{00000000-0005-0000-0000-0000EF050000}"/>
    <cellStyle name="Normal 24 3 3" xfId="1455" xr:uid="{00000000-0005-0000-0000-0000F0050000}"/>
    <cellStyle name="Normal 24 3 4" xfId="1014" xr:uid="{00000000-0005-0000-0000-0000F1050000}"/>
    <cellStyle name="Normal 24 3 5" xfId="1934" xr:uid="{00000000-0005-0000-0000-0000F2050000}"/>
    <cellStyle name="Normal 24 4" xfId="1067" xr:uid="{00000000-0005-0000-0000-0000F3050000}"/>
    <cellStyle name="Normal 24 4 2" xfId="1508" xr:uid="{00000000-0005-0000-0000-0000F4050000}"/>
    <cellStyle name="Normal 24 5" xfId="1349" xr:uid="{00000000-0005-0000-0000-0000F5050000}"/>
    <cellStyle name="Normal 24 6" xfId="908" xr:uid="{00000000-0005-0000-0000-0000F6050000}"/>
    <cellStyle name="Normal 24 7" xfId="1828" xr:uid="{00000000-0005-0000-0000-0000F7050000}"/>
    <cellStyle name="Normal 25" xfId="1307" xr:uid="{00000000-0005-0000-0000-0000F8050000}"/>
    <cellStyle name="Normal 25 2" xfId="1745" xr:uid="{00000000-0005-0000-0000-0000F9050000}"/>
    <cellStyle name="Normal 26" xfId="1801" xr:uid="{00000000-0005-0000-0000-0000FA050000}"/>
    <cellStyle name="Normal 3" xfId="378" xr:uid="{00000000-0005-0000-0000-0000FB050000}"/>
    <cellStyle name="Normal 3 2" xfId="379" xr:uid="{00000000-0005-0000-0000-0000FC050000}"/>
    <cellStyle name="Normal 3 2 2" xfId="380" xr:uid="{00000000-0005-0000-0000-0000FD050000}"/>
    <cellStyle name="Normal 3 2 2 2" xfId="381" xr:uid="{00000000-0005-0000-0000-0000FE050000}"/>
    <cellStyle name="Normal 3 2 2 2 2" xfId="382" xr:uid="{00000000-0005-0000-0000-0000FF050000}"/>
    <cellStyle name="Normal 3 2 2 3" xfId="383" xr:uid="{00000000-0005-0000-0000-000000060000}"/>
    <cellStyle name="Normal 3 2 3" xfId="384" xr:uid="{00000000-0005-0000-0000-000001060000}"/>
    <cellStyle name="Normal 3 2 3 2" xfId="385" xr:uid="{00000000-0005-0000-0000-000002060000}"/>
    <cellStyle name="Normal 3 2 4" xfId="386" xr:uid="{00000000-0005-0000-0000-000003060000}"/>
    <cellStyle name="Normal 3 3" xfId="387" xr:uid="{00000000-0005-0000-0000-000004060000}"/>
    <cellStyle name="Normal 3 3 2" xfId="388" xr:uid="{00000000-0005-0000-0000-000005060000}"/>
    <cellStyle name="Normal 3 3 2 2" xfId="389" xr:uid="{00000000-0005-0000-0000-000006060000}"/>
    <cellStyle name="Normal 3 3 2 2 2" xfId="390" xr:uid="{00000000-0005-0000-0000-000007060000}"/>
    <cellStyle name="Normal 3 3 2 3" xfId="391" xr:uid="{00000000-0005-0000-0000-000008060000}"/>
    <cellStyle name="Normal 3 3 3" xfId="392" xr:uid="{00000000-0005-0000-0000-000009060000}"/>
    <cellStyle name="Normal 3 3 3 2" xfId="393" xr:uid="{00000000-0005-0000-0000-00000A060000}"/>
    <cellStyle name="Normal 3 3 4" xfId="394" xr:uid="{00000000-0005-0000-0000-00000B060000}"/>
    <cellStyle name="Normal 3 4" xfId="395" xr:uid="{00000000-0005-0000-0000-00000C060000}"/>
    <cellStyle name="Normal 3 4 2" xfId="396" xr:uid="{00000000-0005-0000-0000-00000D060000}"/>
    <cellStyle name="Normal 3 4 2 2" xfId="397" xr:uid="{00000000-0005-0000-0000-00000E060000}"/>
    <cellStyle name="Normal 3 4 3" xfId="398" xr:uid="{00000000-0005-0000-0000-00000F060000}"/>
    <cellStyle name="Normal 3 5" xfId="399" xr:uid="{00000000-0005-0000-0000-000010060000}"/>
    <cellStyle name="Normal 3 5 2" xfId="400" xr:uid="{00000000-0005-0000-0000-000011060000}"/>
    <cellStyle name="Normal 3 6" xfId="401" xr:uid="{00000000-0005-0000-0000-000012060000}"/>
    <cellStyle name="Normal 30" xfId="893" xr:uid="{00000000-0005-0000-0000-000013060000}"/>
    <cellStyle name="Normal 31" xfId="1253" xr:uid="{00000000-0005-0000-0000-000014060000}"/>
    <cellStyle name="Normal 32" xfId="1334" xr:uid="{00000000-0005-0000-0000-000015060000}"/>
    <cellStyle name="Normal 32 2" xfId="1772" xr:uid="{00000000-0005-0000-0000-000016060000}"/>
    <cellStyle name="Normal 34" xfId="1787" xr:uid="{00000000-0005-0000-0000-000017060000}"/>
    <cellStyle name="Normal 4" xfId="402" xr:uid="{00000000-0005-0000-0000-000018060000}"/>
    <cellStyle name="Normal 4 2" xfId="403" xr:uid="{00000000-0005-0000-0000-000019060000}"/>
    <cellStyle name="Normal 4 2 2" xfId="404" xr:uid="{00000000-0005-0000-0000-00001A060000}"/>
    <cellStyle name="Normal 4 2 2 2" xfId="405" xr:uid="{00000000-0005-0000-0000-00001B060000}"/>
    <cellStyle name="Normal 4 2 2 2 2" xfId="406" xr:uid="{00000000-0005-0000-0000-00001C060000}"/>
    <cellStyle name="Normal 4 2 2 3" xfId="407" xr:uid="{00000000-0005-0000-0000-00001D060000}"/>
    <cellStyle name="Normal 4 2 3" xfId="408" xr:uid="{00000000-0005-0000-0000-00001E060000}"/>
    <cellStyle name="Normal 4 2 3 2" xfId="409" xr:uid="{00000000-0005-0000-0000-00001F060000}"/>
    <cellStyle name="Normal 4 2 4" xfId="410" xr:uid="{00000000-0005-0000-0000-000020060000}"/>
    <cellStyle name="Normal 4 3" xfId="411" xr:uid="{00000000-0005-0000-0000-000021060000}"/>
    <cellStyle name="Normal 4 3 2" xfId="412" xr:uid="{00000000-0005-0000-0000-000022060000}"/>
    <cellStyle name="Normal 4 3 2 2" xfId="413" xr:uid="{00000000-0005-0000-0000-000023060000}"/>
    <cellStyle name="Normal 4 3 3" xfId="414" xr:uid="{00000000-0005-0000-0000-000024060000}"/>
    <cellStyle name="Normal 4 4" xfId="415" xr:uid="{00000000-0005-0000-0000-000025060000}"/>
    <cellStyle name="Normal 4 4 2" xfId="416" xr:uid="{00000000-0005-0000-0000-000026060000}"/>
    <cellStyle name="Normal 4 5" xfId="417" xr:uid="{00000000-0005-0000-0000-000027060000}"/>
    <cellStyle name="Normal 5" xfId="418" xr:uid="{00000000-0005-0000-0000-000028060000}"/>
    <cellStyle name="Normal 5 2" xfId="419" xr:uid="{00000000-0005-0000-0000-000029060000}"/>
    <cellStyle name="Normal 5 2 2" xfId="420" xr:uid="{00000000-0005-0000-0000-00002A060000}"/>
    <cellStyle name="Normal 5 2 2 2" xfId="421" xr:uid="{00000000-0005-0000-0000-00002B060000}"/>
    <cellStyle name="Normal 5 2 2 2 2" xfId="422" xr:uid="{00000000-0005-0000-0000-00002C060000}"/>
    <cellStyle name="Normal 5 2 2 3" xfId="423" xr:uid="{00000000-0005-0000-0000-00002D060000}"/>
    <cellStyle name="Normal 5 2 3" xfId="424" xr:uid="{00000000-0005-0000-0000-00002E060000}"/>
    <cellStyle name="Normal 5 2 3 2" xfId="425" xr:uid="{00000000-0005-0000-0000-00002F060000}"/>
    <cellStyle name="Normal 5 2 4" xfId="426" xr:uid="{00000000-0005-0000-0000-000030060000}"/>
    <cellStyle name="Normal 5 3" xfId="427" xr:uid="{00000000-0005-0000-0000-000031060000}"/>
    <cellStyle name="Normal 5 3 2" xfId="428" xr:uid="{00000000-0005-0000-0000-000032060000}"/>
    <cellStyle name="Normal 5 3 2 2" xfId="429" xr:uid="{00000000-0005-0000-0000-000033060000}"/>
    <cellStyle name="Normal 5 3 3" xfId="430" xr:uid="{00000000-0005-0000-0000-000034060000}"/>
    <cellStyle name="Normal 5 4" xfId="431" xr:uid="{00000000-0005-0000-0000-000035060000}"/>
    <cellStyle name="Normal 5 4 2" xfId="432" xr:uid="{00000000-0005-0000-0000-000036060000}"/>
    <cellStyle name="Normal 5 5" xfId="433" xr:uid="{00000000-0005-0000-0000-000037060000}"/>
    <cellStyle name="Normal 6" xfId="434" xr:uid="{00000000-0005-0000-0000-000038060000}"/>
    <cellStyle name="Normal 6 2" xfId="435" xr:uid="{00000000-0005-0000-0000-000039060000}"/>
    <cellStyle name="Normal 6 2 2" xfId="436" xr:uid="{00000000-0005-0000-0000-00003A060000}"/>
    <cellStyle name="Normal 6 2 2 2" xfId="437" xr:uid="{00000000-0005-0000-0000-00003B060000}"/>
    <cellStyle name="Normal 6 2 2 2 2" xfId="438" xr:uid="{00000000-0005-0000-0000-00003C060000}"/>
    <cellStyle name="Normal 6 2 2 3" xfId="439" xr:uid="{00000000-0005-0000-0000-00003D060000}"/>
    <cellStyle name="Normal 6 2 3" xfId="440" xr:uid="{00000000-0005-0000-0000-00003E060000}"/>
    <cellStyle name="Normal 6 2 3 2" xfId="441" xr:uid="{00000000-0005-0000-0000-00003F060000}"/>
    <cellStyle name="Normal 6 2 4" xfId="442" xr:uid="{00000000-0005-0000-0000-000040060000}"/>
    <cellStyle name="Normal 6 3" xfId="443" xr:uid="{00000000-0005-0000-0000-000041060000}"/>
    <cellStyle name="Normal 6 3 2" xfId="444" xr:uid="{00000000-0005-0000-0000-000042060000}"/>
    <cellStyle name="Normal 6 3 2 2" xfId="445" xr:uid="{00000000-0005-0000-0000-000043060000}"/>
    <cellStyle name="Normal 6 3 3" xfId="446" xr:uid="{00000000-0005-0000-0000-000044060000}"/>
    <cellStyle name="Normal 6 4" xfId="447" xr:uid="{00000000-0005-0000-0000-000045060000}"/>
    <cellStyle name="Normal 6 4 2" xfId="448" xr:uid="{00000000-0005-0000-0000-000046060000}"/>
    <cellStyle name="Normal 6 5" xfId="449" xr:uid="{00000000-0005-0000-0000-000047060000}"/>
    <cellStyle name="Normal 7" xfId="450" xr:uid="{00000000-0005-0000-0000-000048060000}"/>
    <cellStyle name="Normal 7 2" xfId="451" xr:uid="{00000000-0005-0000-0000-000049060000}"/>
    <cellStyle name="Normal 7 2 2" xfId="452" xr:uid="{00000000-0005-0000-0000-00004A060000}"/>
    <cellStyle name="Normal 7 2 2 2" xfId="453" xr:uid="{00000000-0005-0000-0000-00004B060000}"/>
    <cellStyle name="Normal 7 2 2 2 2" xfId="454" xr:uid="{00000000-0005-0000-0000-00004C060000}"/>
    <cellStyle name="Normal 7 2 2 3" xfId="455" xr:uid="{00000000-0005-0000-0000-00004D060000}"/>
    <cellStyle name="Normal 7 2 3" xfId="456" xr:uid="{00000000-0005-0000-0000-00004E060000}"/>
    <cellStyle name="Normal 7 2 3 2" xfId="457" xr:uid="{00000000-0005-0000-0000-00004F060000}"/>
    <cellStyle name="Normal 7 2 4" xfId="458" xr:uid="{00000000-0005-0000-0000-000050060000}"/>
    <cellStyle name="Normal 7 3" xfId="459" xr:uid="{00000000-0005-0000-0000-000051060000}"/>
    <cellStyle name="Normal 7 3 2" xfId="460" xr:uid="{00000000-0005-0000-0000-000052060000}"/>
    <cellStyle name="Normal 7 3 2 2" xfId="461" xr:uid="{00000000-0005-0000-0000-000053060000}"/>
    <cellStyle name="Normal 7 3 3" xfId="462" xr:uid="{00000000-0005-0000-0000-000054060000}"/>
    <cellStyle name="Normal 7 4" xfId="463" xr:uid="{00000000-0005-0000-0000-000055060000}"/>
    <cellStyle name="Normal 7 4 2" xfId="464" xr:uid="{00000000-0005-0000-0000-000056060000}"/>
    <cellStyle name="Normal 7 5" xfId="465" xr:uid="{00000000-0005-0000-0000-000057060000}"/>
    <cellStyle name="Normal 8" xfId="466" xr:uid="{00000000-0005-0000-0000-000058060000}"/>
    <cellStyle name="Normal 8 2" xfId="467" xr:uid="{00000000-0005-0000-0000-000059060000}"/>
    <cellStyle name="Normal 8 2 2" xfId="468" xr:uid="{00000000-0005-0000-0000-00005A060000}"/>
    <cellStyle name="Normal 8 2 2 2" xfId="469" xr:uid="{00000000-0005-0000-0000-00005B060000}"/>
    <cellStyle name="Normal 8 2 2 2 2" xfId="470" xr:uid="{00000000-0005-0000-0000-00005C060000}"/>
    <cellStyle name="Normal 8 2 2 3" xfId="471" xr:uid="{00000000-0005-0000-0000-00005D060000}"/>
    <cellStyle name="Normal 8 2 3" xfId="472" xr:uid="{00000000-0005-0000-0000-00005E060000}"/>
    <cellStyle name="Normal 8 2 3 2" xfId="473" xr:uid="{00000000-0005-0000-0000-00005F060000}"/>
    <cellStyle name="Normal 8 2 4" xfId="474" xr:uid="{00000000-0005-0000-0000-000060060000}"/>
    <cellStyle name="Normal 8 3" xfId="475" xr:uid="{00000000-0005-0000-0000-000061060000}"/>
    <cellStyle name="Normal 8 3 2" xfId="476" xr:uid="{00000000-0005-0000-0000-000062060000}"/>
    <cellStyle name="Normal 8 3 2 2" xfId="477" xr:uid="{00000000-0005-0000-0000-000063060000}"/>
    <cellStyle name="Normal 8 3 2 2 2" xfId="478" xr:uid="{00000000-0005-0000-0000-000064060000}"/>
    <cellStyle name="Normal 8 3 2 3" xfId="479" xr:uid="{00000000-0005-0000-0000-000065060000}"/>
    <cellStyle name="Normal 8 3 3" xfId="480" xr:uid="{00000000-0005-0000-0000-000066060000}"/>
    <cellStyle name="Normal 8 3 3 2" xfId="481" xr:uid="{00000000-0005-0000-0000-000067060000}"/>
    <cellStyle name="Normal 8 3 4" xfId="482" xr:uid="{00000000-0005-0000-0000-000068060000}"/>
    <cellStyle name="Normal 8 4" xfId="483" xr:uid="{00000000-0005-0000-0000-000069060000}"/>
    <cellStyle name="Normal 8 4 2" xfId="484" xr:uid="{00000000-0005-0000-0000-00006A060000}"/>
    <cellStyle name="Normal 8 4 2 2" xfId="485" xr:uid="{00000000-0005-0000-0000-00006B060000}"/>
    <cellStyle name="Normal 8 4 3" xfId="486" xr:uid="{00000000-0005-0000-0000-00006C060000}"/>
    <cellStyle name="Normal 8 5" xfId="487" xr:uid="{00000000-0005-0000-0000-00006D060000}"/>
    <cellStyle name="Normal 8 5 2" xfId="488" xr:uid="{00000000-0005-0000-0000-00006E060000}"/>
    <cellStyle name="Normal 8 6" xfId="489" xr:uid="{00000000-0005-0000-0000-00006F060000}"/>
    <cellStyle name="Normal 9" xfId="490" xr:uid="{00000000-0005-0000-0000-000070060000}"/>
    <cellStyle name="Normal 9 2" xfId="491" xr:uid="{00000000-0005-0000-0000-000071060000}"/>
    <cellStyle name="Normal 9 2 2" xfId="492" xr:uid="{00000000-0005-0000-0000-000072060000}"/>
    <cellStyle name="Normal 9 2 2 2" xfId="493" xr:uid="{00000000-0005-0000-0000-000073060000}"/>
    <cellStyle name="Normal 9 2 2 2 2" xfId="494" xr:uid="{00000000-0005-0000-0000-000074060000}"/>
    <cellStyle name="Normal 9 2 2 3" xfId="495" xr:uid="{00000000-0005-0000-0000-000075060000}"/>
    <cellStyle name="Normal 9 2 3" xfId="496" xr:uid="{00000000-0005-0000-0000-000076060000}"/>
    <cellStyle name="Normal 9 2 3 2" xfId="497" xr:uid="{00000000-0005-0000-0000-000077060000}"/>
    <cellStyle name="Normal 9 2 4" xfId="498" xr:uid="{00000000-0005-0000-0000-000078060000}"/>
    <cellStyle name="Normal 9 3" xfId="499" xr:uid="{00000000-0005-0000-0000-000079060000}"/>
    <cellStyle name="Normal 9 3 2" xfId="500" xr:uid="{00000000-0005-0000-0000-00007A060000}"/>
    <cellStyle name="Normal 9 3 2 2" xfId="501" xr:uid="{00000000-0005-0000-0000-00007B060000}"/>
    <cellStyle name="Normal 9 3 3" xfId="502" xr:uid="{00000000-0005-0000-0000-00007C060000}"/>
    <cellStyle name="Normal 9 4" xfId="503" xr:uid="{00000000-0005-0000-0000-00007D060000}"/>
    <cellStyle name="Normal 9 4 2" xfId="504" xr:uid="{00000000-0005-0000-0000-00007E060000}"/>
    <cellStyle name="Normal 9 5" xfId="505" xr:uid="{00000000-0005-0000-0000-00007F060000}"/>
    <cellStyle name="Normal_Tables quarterly report 2008" xfId="46" xr:uid="{00000000-0005-0000-0000-000080060000}"/>
    <cellStyle name="Note 10" xfId="506" xr:uid="{00000000-0005-0000-0000-000081060000}"/>
    <cellStyle name="Note 10 2" xfId="644" xr:uid="{00000000-0005-0000-0000-000082060000}"/>
    <cellStyle name="Note 10 2 2" xfId="1108" xr:uid="{00000000-0005-0000-0000-000083060000}"/>
    <cellStyle name="Note 10 2 2 2" xfId="1549" xr:uid="{00000000-0005-0000-0000-000084060000}"/>
    <cellStyle name="Note 10 2 3" xfId="1390" xr:uid="{00000000-0005-0000-0000-000085060000}"/>
    <cellStyle name="Note 10 2 4" xfId="949" xr:uid="{00000000-0005-0000-0000-000086060000}"/>
    <cellStyle name="Note 10 2 5" xfId="1869" xr:uid="{00000000-0005-0000-0000-000087060000}"/>
    <cellStyle name="Note 10 3" xfId="787" xr:uid="{00000000-0005-0000-0000-000088060000}"/>
    <cellStyle name="Note 10 3 2" xfId="1172" xr:uid="{00000000-0005-0000-0000-000089060000}"/>
    <cellStyle name="Note 10 3 2 2" xfId="1613" xr:uid="{00000000-0005-0000-0000-00008A060000}"/>
    <cellStyle name="Note 10 3 3" xfId="1454" xr:uid="{00000000-0005-0000-0000-00008B060000}"/>
    <cellStyle name="Note 10 3 4" xfId="1013" xr:uid="{00000000-0005-0000-0000-00008C060000}"/>
    <cellStyle name="Note 10 3 5" xfId="1933" xr:uid="{00000000-0005-0000-0000-00008D060000}"/>
    <cellStyle name="Note 10 4" xfId="1066" xr:uid="{00000000-0005-0000-0000-00008E060000}"/>
    <cellStyle name="Note 10 4 2" xfId="1507" xr:uid="{00000000-0005-0000-0000-00008F060000}"/>
    <cellStyle name="Note 10 5" xfId="1348" xr:uid="{00000000-0005-0000-0000-000090060000}"/>
    <cellStyle name="Note 10 6" xfId="907" xr:uid="{00000000-0005-0000-0000-000091060000}"/>
    <cellStyle name="Note 10 7" xfId="1827" xr:uid="{00000000-0005-0000-0000-000092060000}"/>
    <cellStyle name="Note 11" xfId="590" xr:uid="{00000000-0005-0000-0000-000093060000}"/>
    <cellStyle name="Note 11 2" xfId="711" xr:uid="{00000000-0005-0000-0000-000094060000}"/>
    <cellStyle name="Note 11 2 2" xfId="1110" xr:uid="{00000000-0005-0000-0000-000095060000}"/>
    <cellStyle name="Note 11 2 2 2" xfId="1551" xr:uid="{00000000-0005-0000-0000-000096060000}"/>
    <cellStyle name="Note 11 2 3" xfId="1392" xr:uid="{00000000-0005-0000-0000-000097060000}"/>
    <cellStyle name="Note 11 2 4" xfId="951" xr:uid="{00000000-0005-0000-0000-000098060000}"/>
    <cellStyle name="Note 11 2 5" xfId="1871" xr:uid="{00000000-0005-0000-0000-000099060000}"/>
    <cellStyle name="Note 11 3" xfId="854" xr:uid="{00000000-0005-0000-0000-00009A060000}"/>
    <cellStyle name="Note 11 3 2" xfId="1174" xr:uid="{00000000-0005-0000-0000-00009B060000}"/>
    <cellStyle name="Note 11 3 2 2" xfId="1615" xr:uid="{00000000-0005-0000-0000-00009C060000}"/>
    <cellStyle name="Note 11 3 3" xfId="1456" xr:uid="{00000000-0005-0000-0000-00009D060000}"/>
    <cellStyle name="Note 11 3 4" xfId="1015" xr:uid="{00000000-0005-0000-0000-00009E060000}"/>
    <cellStyle name="Note 11 3 5" xfId="1935" xr:uid="{00000000-0005-0000-0000-00009F060000}"/>
    <cellStyle name="Note 11 4" xfId="1068" xr:uid="{00000000-0005-0000-0000-0000A0060000}"/>
    <cellStyle name="Note 11 4 2" xfId="1509" xr:uid="{00000000-0005-0000-0000-0000A1060000}"/>
    <cellStyle name="Note 11 5" xfId="1350" xr:uid="{00000000-0005-0000-0000-0000A2060000}"/>
    <cellStyle name="Note 11 6" xfId="909" xr:uid="{00000000-0005-0000-0000-0000A3060000}"/>
    <cellStyle name="Note 11 7" xfId="1829" xr:uid="{00000000-0005-0000-0000-0000A4060000}"/>
    <cellStyle name="Note 12" xfId="603" xr:uid="{00000000-0005-0000-0000-0000A5060000}"/>
    <cellStyle name="Note 12 2" xfId="724" xr:uid="{00000000-0005-0000-0000-0000A6060000}"/>
    <cellStyle name="Note 12 2 2" xfId="1123" xr:uid="{00000000-0005-0000-0000-0000A7060000}"/>
    <cellStyle name="Note 12 2 2 2" xfId="1564" xr:uid="{00000000-0005-0000-0000-0000A8060000}"/>
    <cellStyle name="Note 12 2 3" xfId="1405" xr:uid="{00000000-0005-0000-0000-0000A9060000}"/>
    <cellStyle name="Note 12 2 4" xfId="964" xr:uid="{00000000-0005-0000-0000-0000AA060000}"/>
    <cellStyle name="Note 12 2 5" xfId="1884" xr:uid="{00000000-0005-0000-0000-0000AB060000}"/>
    <cellStyle name="Note 12 3" xfId="867" xr:uid="{00000000-0005-0000-0000-0000AC060000}"/>
    <cellStyle name="Note 12 3 2" xfId="1187" xr:uid="{00000000-0005-0000-0000-0000AD060000}"/>
    <cellStyle name="Note 12 3 2 2" xfId="1628" xr:uid="{00000000-0005-0000-0000-0000AE060000}"/>
    <cellStyle name="Note 12 3 3" xfId="1469" xr:uid="{00000000-0005-0000-0000-0000AF060000}"/>
    <cellStyle name="Note 12 3 4" xfId="1028" xr:uid="{00000000-0005-0000-0000-0000B0060000}"/>
    <cellStyle name="Note 12 3 5" xfId="1948" xr:uid="{00000000-0005-0000-0000-0000B1060000}"/>
    <cellStyle name="Note 12 4" xfId="1081" xr:uid="{00000000-0005-0000-0000-0000B2060000}"/>
    <cellStyle name="Note 12 4 2" xfId="1522" xr:uid="{00000000-0005-0000-0000-0000B3060000}"/>
    <cellStyle name="Note 12 5" xfId="1363" xr:uid="{00000000-0005-0000-0000-0000B4060000}"/>
    <cellStyle name="Note 12 6" xfId="922" xr:uid="{00000000-0005-0000-0000-0000B5060000}"/>
    <cellStyle name="Note 12 7" xfId="1842" xr:uid="{00000000-0005-0000-0000-0000B6060000}"/>
    <cellStyle name="Note 13" xfId="737" xr:uid="{00000000-0005-0000-0000-0000B7060000}"/>
    <cellStyle name="Note 13 2" xfId="880" xr:uid="{00000000-0005-0000-0000-0000B8060000}"/>
    <cellStyle name="Note 13 2 2" xfId="1200" xr:uid="{00000000-0005-0000-0000-0000B9060000}"/>
    <cellStyle name="Note 13 2 2 2" xfId="1641" xr:uid="{00000000-0005-0000-0000-0000BA060000}"/>
    <cellStyle name="Note 13 2 3" xfId="1482" xr:uid="{00000000-0005-0000-0000-0000BB060000}"/>
    <cellStyle name="Note 13 2 4" xfId="1041" xr:uid="{00000000-0005-0000-0000-0000BC060000}"/>
    <cellStyle name="Note 13 2 5" xfId="1961" xr:uid="{00000000-0005-0000-0000-0000BD060000}"/>
    <cellStyle name="Note 13 3" xfId="1136" xr:uid="{00000000-0005-0000-0000-0000BE060000}"/>
    <cellStyle name="Note 13 3 2" xfId="1577" xr:uid="{00000000-0005-0000-0000-0000BF060000}"/>
    <cellStyle name="Note 13 4" xfId="1418" xr:uid="{00000000-0005-0000-0000-0000C0060000}"/>
    <cellStyle name="Note 13 5" xfId="977" xr:uid="{00000000-0005-0000-0000-0000C1060000}"/>
    <cellStyle name="Note 13 6" xfId="1897" xr:uid="{00000000-0005-0000-0000-0000C2060000}"/>
    <cellStyle name="Note 14" xfId="750" xr:uid="{00000000-0005-0000-0000-0000C3060000}"/>
    <cellStyle name="Note 14 2" xfId="1149" xr:uid="{00000000-0005-0000-0000-0000C4060000}"/>
    <cellStyle name="Note 14 2 2" xfId="1590" xr:uid="{00000000-0005-0000-0000-0000C5060000}"/>
    <cellStyle name="Note 14 3" xfId="1431" xr:uid="{00000000-0005-0000-0000-0000C6060000}"/>
    <cellStyle name="Note 14 4" xfId="990" xr:uid="{00000000-0005-0000-0000-0000C7060000}"/>
    <cellStyle name="Note 14 5" xfId="1910" xr:uid="{00000000-0005-0000-0000-0000C8060000}"/>
    <cellStyle name="Note 15" xfId="1213" xr:uid="{00000000-0005-0000-0000-0000C9060000}"/>
    <cellStyle name="Note 15 2" xfId="1654" xr:uid="{00000000-0005-0000-0000-0000CA060000}"/>
    <cellStyle name="Note 16" xfId="1239" xr:uid="{00000000-0005-0000-0000-0000CB060000}"/>
    <cellStyle name="Note 16 2" xfId="1679" xr:uid="{00000000-0005-0000-0000-0000CC060000}"/>
    <cellStyle name="Note 17" xfId="1240" xr:uid="{00000000-0005-0000-0000-0000CD060000}"/>
    <cellStyle name="Note 17 2" xfId="1680" xr:uid="{00000000-0005-0000-0000-0000CE060000}"/>
    <cellStyle name="Note 18" xfId="1255" xr:uid="{00000000-0005-0000-0000-0000CF060000}"/>
    <cellStyle name="Note 18 2" xfId="1693" xr:uid="{00000000-0005-0000-0000-0000D0060000}"/>
    <cellStyle name="Note 19" xfId="1268" xr:uid="{00000000-0005-0000-0000-0000D1060000}"/>
    <cellStyle name="Note 19 2" xfId="1706" xr:uid="{00000000-0005-0000-0000-0000D2060000}"/>
    <cellStyle name="Note 2" xfId="507" xr:uid="{00000000-0005-0000-0000-0000D3060000}"/>
    <cellStyle name="Note 2 2" xfId="508" xr:uid="{00000000-0005-0000-0000-0000D4060000}"/>
    <cellStyle name="Note 2 2 2" xfId="646" xr:uid="{00000000-0005-0000-0000-0000D5060000}"/>
    <cellStyle name="Note 2 2 3" xfId="789" xr:uid="{00000000-0005-0000-0000-0000D6060000}"/>
    <cellStyle name="Note 2 3" xfId="645" xr:uid="{00000000-0005-0000-0000-0000D7060000}"/>
    <cellStyle name="Note 2 4" xfId="788" xr:uid="{00000000-0005-0000-0000-0000D8060000}"/>
    <cellStyle name="Note 20" xfId="1281" xr:uid="{00000000-0005-0000-0000-0000D9060000}"/>
    <cellStyle name="Note 20 2" xfId="1719" xr:uid="{00000000-0005-0000-0000-0000DA060000}"/>
    <cellStyle name="Note 21" xfId="1294" xr:uid="{00000000-0005-0000-0000-0000DB060000}"/>
    <cellStyle name="Note 21 2" xfId="1732" xr:uid="{00000000-0005-0000-0000-0000DC060000}"/>
    <cellStyle name="Note 22" xfId="1308" xr:uid="{00000000-0005-0000-0000-0000DD060000}"/>
    <cellStyle name="Note 22 2" xfId="1746" xr:uid="{00000000-0005-0000-0000-0000DE060000}"/>
    <cellStyle name="Note 23" xfId="1321" xr:uid="{00000000-0005-0000-0000-0000DF060000}"/>
    <cellStyle name="Note 23 2" xfId="1759" xr:uid="{00000000-0005-0000-0000-0000E0060000}"/>
    <cellStyle name="Note 24" xfId="1773" xr:uid="{00000000-0005-0000-0000-0000E1060000}"/>
    <cellStyle name="Note 25" xfId="1788" xr:uid="{00000000-0005-0000-0000-0000E2060000}"/>
    <cellStyle name="Note 26" xfId="1802" xr:uid="{00000000-0005-0000-0000-0000E3060000}"/>
    <cellStyle name="Note 3" xfId="509" xr:uid="{00000000-0005-0000-0000-0000E4060000}"/>
    <cellStyle name="Note 3 2" xfId="647" xr:uid="{00000000-0005-0000-0000-0000E5060000}"/>
    <cellStyle name="Note 3 3" xfId="790" xr:uid="{00000000-0005-0000-0000-0000E6060000}"/>
    <cellStyle name="Note 4" xfId="510" xr:uid="{00000000-0005-0000-0000-0000E7060000}"/>
    <cellStyle name="Note 4 2" xfId="648" xr:uid="{00000000-0005-0000-0000-0000E8060000}"/>
    <cellStyle name="Note 4 3" xfId="791" xr:uid="{00000000-0005-0000-0000-0000E9060000}"/>
    <cellStyle name="Note 5" xfId="511" xr:uid="{00000000-0005-0000-0000-0000EA060000}"/>
    <cellStyle name="Note 5 2" xfId="649" xr:uid="{00000000-0005-0000-0000-0000EB060000}"/>
    <cellStyle name="Note 5 3" xfId="792" xr:uid="{00000000-0005-0000-0000-0000EC060000}"/>
    <cellStyle name="Note 6" xfId="512" xr:uid="{00000000-0005-0000-0000-0000ED060000}"/>
    <cellStyle name="Note 6 2" xfId="650" xr:uid="{00000000-0005-0000-0000-0000EE060000}"/>
    <cellStyle name="Note 6 3" xfId="793" xr:uid="{00000000-0005-0000-0000-0000EF060000}"/>
    <cellStyle name="Note 7" xfId="513" xr:uid="{00000000-0005-0000-0000-0000F0060000}"/>
    <cellStyle name="Note 7 2" xfId="651" xr:uid="{00000000-0005-0000-0000-0000F1060000}"/>
    <cellStyle name="Note 7 3" xfId="794" xr:uid="{00000000-0005-0000-0000-0000F2060000}"/>
    <cellStyle name="Note 8" xfId="514" xr:uid="{00000000-0005-0000-0000-0000F3060000}"/>
    <cellStyle name="Note 8 2" xfId="652" xr:uid="{00000000-0005-0000-0000-0000F4060000}"/>
    <cellStyle name="Note 8 3" xfId="795" xr:uid="{00000000-0005-0000-0000-0000F5060000}"/>
    <cellStyle name="Note 9" xfId="515" xr:uid="{00000000-0005-0000-0000-0000F6060000}"/>
    <cellStyle name="Note 9 2" xfId="653" xr:uid="{00000000-0005-0000-0000-0000F7060000}"/>
    <cellStyle name="Note 9 3" xfId="796" xr:uid="{00000000-0005-0000-0000-0000F8060000}"/>
    <cellStyle name="Output 2" xfId="517" xr:uid="{00000000-0005-0000-0000-0000F9060000}"/>
    <cellStyle name="Output 3" xfId="516" xr:uid="{00000000-0005-0000-0000-0000FA060000}"/>
    <cellStyle name="Overskrift" xfId="47" xr:uid="{00000000-0005-0000-0000-0000FB060000}"/>
    <cellStyle name="Percent" xfId="48" builtinId="5"/>
    <cellStyle name="Percent [0]" xfId="49" xr:uid="{00000000-0005-0000-0000-0000FD060000}"/>
    <cellStyle name="Percent 10" xfId="518" xr:uid="{00000000-0005-0000-0000-0000FE060000}"/>
    <cellStyle name="Percent 11" xfId="519" xr:uid="{00000000-0005-0000-0000-0000FF060000}"/>
    <cellStyle name="Percent 12" xfId="520" xr:uid="{00000000-0005-0000-0000-000000070000}"/>
    <cellStyle name="Percent 2" xfId="521" xr:uid="{00000000-0005-0000-0000-000001070000}"/>
    <cellStyle name="Percent 2 2" xfId="522" xr:uid="{00000000-0005-0000-0000-000002070000}"/>
    <cellStyle name="Percent 2 2 2" xfId="523" xr:uid="{00000000-0005-0000-0000-000003070000}"/>
    <cellStyle name="Percent 2 2 2 2" xfId="524" xr:uid="{00000000-0005-0000-0000-000004070000}"/>
    <cellStyle name="Percent 2 2 2 2 2" xfId="525" xr:uid="{00000000-0005-0000-0000-000005070000}"/>
    <cellStyle name="Percent 2 2 2 2 2 2" xfId="658" xr:uid="{00000000-0005-0000-0000-000006070000}"/>
    <cellStyle name="Percent 2 2 2 2 2 3" xfId="801" xr:uid="{00000000-0005-0000-0000-000007070000}"/>
    <cellStyle name="Percent 2 2 2 2 3" xfId="657" xr:uid="{00000000-0005-0000-0000-000008070000}"/>
    <cellStyle name="Percent 2 2 2 2 4" xfId="800" xr:uid="{00000000-0005-0000-0000-000009070000}"/>
    <cellStyle name="Percent 2 2 2 3" xfId="526" xr:uid="{00000000-0005-0000-0000-00000A070000}"/>
    <cellStyle name="Percent 2 2 2 3 2" xfId="659" xr:uid="{00000000-0005-0000-0000-00000B070000}"/>
    <cellStyle name="Percent 2 2 2 3 3" xfId="802" xr:uid="{00000000-0005-0000-0000-00000C070000}"/>
    <cellStyle name="Percent 2 2 2 4" xfId="656" xr:uid="{00000000-0005-0000-0000-00000D070000}"/>
    <cellStyle name="Percent 2 2 2 5" xfId="799" xr:uid="{00000000-0005-0000-0000-00000E070000}"/>
    <cellStyle name="Percent 2 2 3" xfId="527" xr:uid="{00000000-0005-0000-0000-00000F070000}"/>
    <cellStyle name="Percent 2 2 3 2" xfId="528" xr:uid="{00000000-0005-0000-0000-000010070000}"/>
    <cellStyle name="Percent 2 2 3 2 2" xfId="661" xr:uid="{00000000-0005-0000-0000-000011070000}"/>
    <cellStyle name="Percent 2 2 3 2 3" xfId="804" xr:uid="{00000000-0005-0000-0000-000012070000}"/>
    <cellStyle name="Percent 2 2 3 3" xfId="660" xr:uid="{00000000-0005-0000-0000-000013070000}"/>
    <cellStyle name="Percent 2 2 3 4" xfId="803" xr:uid="{00000000-0005-0000-0000-000014070000}"/>
    <cellStyle name="Percent 2 2 4" xfId="529" xr:uid="{00000000-0005-0000-0000-000015070000}"/>
    <cellStyle name="Percent 2 2 4 2" xfId="662" xr:uid="{00000000-0005-0000-0000-000016070000}"/>
    <cellStyle name="Percent 2 2 4 3" xfId="805" xr:uid="{00000000-0005-0000-0000-000017070000}"/>
    <cellStyle name="Percent 2 2 5" xfId="655" xr:uid="{00000000-0005-0000-0000-000018070000}"/>
    <cellStyle name="Percent 2 2 6" xfId="798" xr:uid="{00000000-0005-0000-0000-000019070000}"/>
    <cellStyle name="Percent 2 3" xfId="530" xr:uid="{00000000-0005-0000-0000-00001A070000}"/>
    <cellStyle name="Percent 2 3 2" xfId="531" xr:uid="{00000000-0005-0000-0000-00001B070000}"/>
    <cellStyle name="Percent 2 3 2 2" xfId="532" xr:uid="{00000000-0005-0000-0000-00001C070000}"/>
    <cellStyle name="Percent 2 3 2 2 2" xfId="665" xr:uid="{00000000-0005-0000-0000-00001D070000}"/>
    <cellStyle name="Percent 2 3 2 2 3" xfId="808" xr:uid="{00000000-0005-0000-0000-00001E070000}"/>
    <cellStyle name="Percent 2 3 2 3" xfId="664" xr:uid="{00000000-0005-0000-0000-00001F070000}"/>
    <cellStyle name="Percent 2 3 2 4" xfId="807" xr:uid="{00000000-0005-0000-0000-000020070000}"/>
    <cellStyle name="Percent 2 3 3" xfId="533" xr:uid="{00000000-0005-0000-0000-000021070000}"/>
    <cellStyle name="Percent 2 3 3 2" xfId="666" xr:uid="{00000000-0005-0000-0000-000022070000}"/>
    <cellStyle name="Percent 2 3 3 3" xfId="809" xr:uid="{00000000-0005-0000-0000-000023070000}"/>
    <cellStyle name="Percent 2 3 4" xfId="663" xr:uid="{00000000-0005-0000-0000-000024070000}"/>
    <cellStyle name="Percent 2 3 5" xfId="806" xr:uid="{00000000-0005-0000-0000-000025070000}"/>
    <cellStyle name="Percent 2 4" xfId="534" xr:uid="{00000000-0005-0000-0000-000026070000}"/>
    <cellStyle name="Percent 2 4 2" xfId="535" xr:uid="{00000000-0005-0000-0000-000027070000}"/>
    <cellStyle name="Percent 2 4 2 2" xfId="668" xr:uid="{00000000-0005-0000-0000-000028070000}"/>
    <cellStyle name="Percent 2 4 2 3" xfId="811" xr:uid="{00000000-0005-0000-0000-000029070000}"/>
    <cellStyle name="Percent 2 4 3" xfId="667" xr:uid="{00000000-0005-0000-0000-00002A070000}"/>
    <cellStyle name="Percent 2 4 4" xfId="810" xr:uid="{00000000-0005-0000-0000-00002B070000}"/>
    <cellStyle name="Percent 2 5" xfId="536" xr:uid="{00000000-0005-0000-0000-00002C070000}"/>
    <cellStyle name="Percent 2 5 2" xfId="669" xr:uid="{00000000-0005-0000-0000-00002D070000}"/>
    <cellStyle name="Percent 2 5 3" xfId="812" xr:uid="{00000000-0005-0000-0000-00002E070000}"/>
    <cellStyle name="Percent 2 6" xfId="654" xr:uid="{00000000-0005-0000-0000-00002F070000}"/>
    <cellStyle name="Percent 2 7" xfId="797" xr:uid="{00000000-0005-0000-0000-000030070000}"/>
    <cellStyle name="Percent 3" xfId="537" xr:uid="{00000000-0005-0000-0000-000031070000}"/>
    <cellStyle name="Percent 3 2" xfId="538" xr:uid="{00000000-0005-0000-0000-000032070000}"/>
    <cellStyle name="Percent 3 2 2" xfId="539" xr:uid="{00000000-0005-0000-0000-000033070000}"/>
    <cellStyle name="Percent 3 2 2 2" xfId="540" xr:uid="{00000000-0005-0000-0000-000034070000}"/>
    <cellStyle name="Percent 3 2 2 2 2" xfId="541" xr:uid="{00000000-0005-0000-0000-000035070000}"/>
    <cellStyle name="Percent 3 2 2 2 2 2" xfId="674" xr:uid="{00000000-0005-0000-0000-000036070000}"/>
    <cellStyle name="Percent 3 2 2 2 2 3" xfId="817" xr:uid="{00000000-0005-0000-0000-000037070000}"/>
    <cellStyle name="Percent 3 2 2 2 3" xfId="673" xr:uid="{00000000-0005-0000-0000-000038070000}"/>
    <cellStyle name="Percent 3 2 2 2 4" xfId="816" xr:uid="{00000000-0005-0000-0000-000039070000}"/>
    <cellStyle name="Percent 3 2 2 3" xfId="542" xr:uid="{00000000-0005-0000-0000-00003A070000}"/>
    <cellStyle name="Percent 3 2 2 3 2" xfId="675" xr:uid="{00000000-0005-0000-0000-00003B070000}"/>
    <cellStyle name="Percent 3 2 2 3 3" xfId="818" xr:uid="{00000000-0005-0000-0000-00003C070000}"/>
    <cellStyle name="Percent 3 2 2 4" xfId="672" xr:uid="{00000000-0005-0000-0000-00003D070000}"/>
    <cellStyle name="Percent 3 2 2 5" xfId="815" xr:uid="{00000000-0005-0000-0000-00003E070000}"/>
    <cellStyle name="Percent 3 2 3" xfId="543" xr:uid="{00000000-0005-0000-0000-00003F070000}"/>
    <cellStyle name="Percent 3 2 3 2" xfId="544" xr:uid="{00000000-0005-0000-0000-000040070000}"/>
    <cellStyle name="Percent 3 2 3 2 2" xfId="677" xr:uid="{00000000-0005-0000-0000-000041070000}"/>
    <cellStyle name="Percent 3 2 3 2 3" xfId="820" xr:uid="{00000000-0005-0000-0000-000042070000}"/>
    <cellStyle name="Percent 3 2 3 3" xfId="676" xr:uid="{00000000-0005-0000-0000-000043070000}"/>
    <cellStyle name="Percent 3 2 3 4" xfId="819" xr:uid="{00000000-0005-0000-0000-000044070000}"/>
    <cellStyle name="Percent 3 2 4" xfId="545" xr:uid="{00000000-0005-0000-0000-000045070000}"/>
    <cellStyle name="Percent 3 2 4 2" xfId="678" xr:uid="{00000000-0005-0000-0000-000046070000}"/>
    <cellStyle name="Percent 3 2 4 3" xfId="821" xr:uid="{00000000-0005-0000-0000-000047070000}"/>
    <cellStyle name="Percent 3 2 5" xfId="671" xr:uid="{00000000-0005-0000-0000-000048070000}"/>
    <cellStyle name="Percent 3 2 6" xfId="814" xr:uid="{00000000-0005-0000-0000-000049070000}"/>
    <cellStyle name="Percent 3 3" xfId="546" xr:uid="{00000000-0005-0000-0000-00004A070000}"/>
    <cellStyle name="Percent 3 3 2" xfId="547" xr:uid="{00000000-0005-0000-0000-00004B070000}"/>
    <cellStyle name="Percent 3 3 2 2" xfId="548" xr:uid="{00000000-0005-0000-0000-00004C070000}"/>
    <cellStyle name="Percent 3 3 2 2 2" xfId="681" xr:uid="{00000000-0005-0000-0000-00004D070000}"/>
    <cellStyle name="Percent 3 3 2 2 3" xfId="824" xr:uid="{00000000-0005-0000-0000-00004E070000}"/>
    <cellStyle name="Percent 3 3 2 3" xfId="680" xr:uid="{00000000-0005-0000-0000-00004F070000}"/>
    <cellStyle name="Percent 3 3 2 4" xfId="823" xr:uid="{00000000-0005-0000-0000-000050070000}"/>
    <cellStyle name="Percent 3 3 3" xfId="549" xr:uid="{00000000-0005-0000-0000-000051070000}"/>
    <cellStyle name="Percent 3 3 3 2" xfId="682" xr:uid="{00000000-0005-0000-0000-000052070000}"/>
    <cellStyle name="Percent 3 3 3 3" xfId="825" xr:uid="{00000000-0005-0000-0000-000053070000}"/>
    <cellStyle name="Percent 3 3 4" xfId="679" xr:uid="{00000000-0005-0000-0000-000054070000}"/>
    <cellStyle name="Percent 3 3 5" xfId="822" xr:uid="{00000000-0005-0000-0000-000055070000}"/>
    <cellStyle name="Percent 3 4" xfId="550" xr:uid="{00000000-0005-0000-0000-000056070000}"/>
    <cellStyle name="Percent 3 4 2" xfId="551" xr:uid="{00000000-0005-0000-0000-000057070000}"/>
    <cellStyle name="Percent 3 4 2 2" xfId="684" xr:uid="{00000000-0005-0000-0000-000058070000}"/>
    <cellStyle name="Percent 3 4 2 3" xfId="827" xr:uid="{00000000-0005-0000-0000-000059070000}"/>
    <cellStyle name="Percent 3 4 3" xfId="683" xr:uid="{00000000-0005-0000-0000-00005A070000}"/>
    <cellStyle name="Percent 3 4 4" xfId="826" xr:uid="{00000000-0005-0000-0000-00005B070000}"/>
    <cellStyle name="Percent 3 5" xfId="552" xr:uid="{00000000-0005-0000-0000-00005C070000}"/>
    <cellStyle name="Percent 3 5 2" xfId="685" xr:uid="{00000000-0005-0000-0000-00005D070000}"/>
    <cellStyle name="Percent 3 5 3" xfId="828" xr:uid="{00000000-0005-0000-0000-00005E070000}"/>
    <cellStyle name="Percent 3 6" xfId="670" xr:uid="{00000000-0005-0000-0000-00005F070000}"/>
    <cellStyle name="Percent 3 7" xfId="813" xr:uid="{00000000-0005-0000-0000-000060070000}"/>
    <cellStyle name="Percent 4" xfId="553" xr:uid="{00000000-0005-0000-0000-000061070000}"/>
    <cellStyle name="Percent 4 2" xfId="554" xr:uid="{00000000-0005-0000-0000-000062070000}"/>
    <cellStyle name="Percent 4 2 2" xfId="555" xr:uid="{00000000-0005-0000-0000-000063070000}"/>
    <cellStyle name="Percent 4 2 2 2" xfId="556" xr:uid="{00000000-0005-0000-0000-000064070000}"/>
    <cellStyle name="Percent 4 2 2 2 2" xfId="689" xr:uid="{00000000-0005-0000-0000-000065070000}"/>
    <cellStyle name="Percent 4 2 2 2 3" xfId="832" xr:uid="{00000000-0005-0000-0000-000066070000}"/>
    <cellStyle name="Percent 4 2 2 3" xfId="688" xr:uid="{00000000-0005-0000-0000-000067070000}"/>
    <cellStyle name="Percent 4 2 2 4" xfId="831" xr:uid="{00000000-0005-0000-0000-000068070000}"/>
    <cellStyle name="Percent 4 2 3" xfId="557" xr:uid="{00000000-0005-0000-0000-000069070000}"/>
    <cellStyle name="Percent 4 2 3 2" xfId="690" xr:uid="{00000000-0005-0000-0000-00006A070000}"/>
    <cellStyle name="Percent 4 2 3 3" xfId="833" xr:uid="{00000000-0005-0000-0000-00006B070000}"/>
    <cellStyle name="Percent 4 2 4" xfId="687" xr:uid="{00000000-0005-0000-0000-00006C070000}"/>
    <cellStyle name="Percent 4 2 5" xfId="830" xr:uid="{00000000-0005-0000-0000-00006D070000}"/>
    <cellStyle name="Percent 4 3" xfId="558" xr:uid="{00000000-0005-0000-0000-00006E070000}"/>
    <cellStyle name="Percent 4 3 2" xfId="559" xr:uid="{00000000-0005-0000-0000-00006F070000}"/>
    <cellStyle name="Percent 4 3 2 2" xfId="692" xr:uid="{00000000-0005-0000-0000-000070070000}"/>
    <cellStyle name="Percent 4 3 2 3" xfId="835" xr:uid="{00000000-0005-0000-0000-000071070000}"/>
    <cellStyle name="Percent 4 3 3" xfId="691" xr:uid="{00000000-0005-0000-0000-000072070000}"/>
    <cellStyle name="Percent 4 3 4" xfId="834" xr:uid="{00000000-0005-0000-0000-000073070000}"/>
    <cellStyle name="Percent 4 4" xfId="560" xr:uid="{00000000-0005-0000-0000-000074070000}"/>
    <cellStyle name="Percent 4 4 2" xfId="693" xr:uid="{00000000-0005-0000-0000-000075070000}"/>
    <cellStyle name="Percent 4 4 3" xfId="836" xr:uid="{00000000-0005-0000-0000-000076070000}"/>
    <cellStyle name="Percent 4 5" xfId="686" xr:uid="{00000000-0005-0000-0000-000077070000}"/>
    <cellStyle name="Percent 4 6" xfId="829" xr:uid="{00000000-0005-0000-0000-000078070000}"/>
    <cellStyle name="Percent 5" xfId="561" xr:uid="{00000000-0005-0000-0000-000079070000}"/>
    <cellStyle name="Percent 6" xfId="562" xr:uid="{00000000-0005-0000-0000-00007A070000}"/>
    <cellStyle name="Percent 7" xfId="563" xr:uid="{00000000-0005-0000-0000-00007B070000}"/>
    <cellStyle name="Percent 8" xfId="564" xr:uid="{00000000-0005-0000-0000-00007C070000}"/>
    <cellStyle name="Percent 9" xfId="565" xr:uid="{00000000-0005-0000-0000-00007D070000}"/>
    <cellStyle name="Prosent 3" xfId="1979" xr:uid="{00000000-0005-0000-0000-00007E070000}"/>
    <cellStyle name="Stil 1" xfId="54" xr:uid="{00000000-0005-0000-0000-00007F070000}"/>
    <cellStyle name="Stil 1 2" xfId="566" xr:uid="{00000000-0005-0000-0000-000080070000}"/>
    <cellStyle name="Style 1" xfId="567" xr:uid="{00000000-0005-0000-0000-000081070000}"/>
    <cellStyle name="Tabelltittel" xfId="568" xr:uid="{00000000-0005-0000-0000-000082070000}"/>
    <cellStyle name="Title" xfId="56" builtinId="15" customBuiltin="1"/>
    <cellStyle name="Total 2" xfId="570" xr:uid="{00000000-0005-0000-0000-000084070000}"/>
    <cellStyle name="Total 3" xfId="569" xr:uid="{00000000-0005-0000-0000-000085070000}"/>
    <cellStyle name="Tusenskille 2" xfId="571" xr:uid="{00000000-0005-0000-0000-000086070000}"/>
    <cellStyle name="Tusenskille 2 2" xfId="572" xr:uid="{00000000-0005-0000-0000-000087070000}"/>
    <cellStyle name="Tusenskille 2 2 2" xfId="573" xr:uid="{00000000-0005-0000-0000-000088070000}"/>
    <cellStyle name="Tusenskille 2 2 2 2" xfId="574" xr:uid="{00000000-0005-0000-0000-000089070000}"/>
    <cellStyle name="Tusenskille 2 2 2 2 2" xfId="575" xr:uid="{00000000-0005-0000-0000-00008A070000}"/>
    <cellStyle name="Tusenskille 2 2 2 2 2 2" xfId="698" xr:uid="{00000000-0005-0000-0000-00008B070000}"/>
    <cellStyle name="Tusenskille 2 2 2 2 2 3" xfId="841" xr:uid="{00000000-0005-0000-0000-00008C070000}"/>
    <cellStyle name="Tusenskille 2 2 2 2 3" xfId="697" xr:uid="{00000000-0005-0000-0000-00008D070000}"/>
    <cellStyle name="Tusenskille 2 2 2 2 4" xfId="840" xr:uid="{00000000-0005-0000-0000-00008E070000}"/>
    <cellStyle name="Tusenskille 2 2 2 3" xfId="576" xr:uid="{00000000-0005-0000-0000-00008F070000}"/>
    <cellStyle name="Tusenskille 2 2 2 3 2" xfId="699" xr:uid="{00000000-0005-0000-0000-000090070000}"/>
    <cellStyle name="Tusenskille 2 2 2 3 3" xfId="842" xr:uid="{00000000-0005-0000-0000-000091070000}"/>
    <cellStyle name="Tusenskille 2 2 2 4" xfId="696" xr:uid="{00000000-0005-0000-0000-000092070000}"/>
    <cellStyle name="Tusenskille 2 2 2 5" xfId="839" xr:uid="{00000000-0005-0000-0000-000093070000}"/>
    <cellStyle name="Tusenskille 2 2 3" xfId="577" xr:uid="{00000000-0005-0000-0000-000094070000}"/>
    <cellStyle name="Tusenskille 2 2 3 2" xfId="578" xr:uid="{00000000-0005-0000-0000-000095070000}"/>
    <cellStyle name="Tusenskille 2 2 3 2 2" xfId="701" xr:uid="{00000000-0005-0000-0000-000096070000}"/>
    <cellStyle name="Tusenskille 2 2 3 2 3" xfId="844" xr:uid="{00000000-0005-0000-0000-000097070000}"/>
    <cellStyle name="Tusenskille 2 2 3 3" xfId="700" xr:uid="{00000000-0005-0000-0000-000098070000}"/>
    <cellStyle name="Tusenskille 2 2 3 4" xfId="843" xr:uid="{00000000-0005-0000-0000-000099070000}"/>
    <cellStyle name="Tusenskille 2 2 4" xfId="579" xr:uid="{00000000-0005-0000-0000-00009A070000}"/>
    <cellStyle name="Tusenskille 2 2 4 2" xfId="702" xr:uid="{00000000-0005-0000-0000-00009B070000}"/>
    <cellStyle name="Tusenskille 2 2 4 3" xfId="845" xr:uid="{00000000-0005-0000-0000-00009C070000}"/>
    <cellStyle name="Tusenskille 2 2 5" xfId="695" xr:uid="{00000000-0005-0000-0000-00009D070000}"/>
    <cellStyle name="Tusenskille 2 2 6" xfId="838" xr:uid="{00000000-0005-0000-0000-00009E070000}"/>
    <cellStyle name="Tusenskille 2 3" xfId="580" xr:uid="{00000000-0005-0000-0000-00009F070000}"/>
    <cellStyle name="Tusenskille 2 3 2" xfId="581" xr:uid="{00000000-0005-0000-0000-0000A0070000}"/>
    <cellStyle name="Tusenskille 2 3 2 2" xfId="582" xr:uid="{00000000-0005-0000-0000-0000A1070000}"/>
    <cellStyle name="Tusenskille 2 3 2 2 2" xfId="705" xr:uid="{00000000-0005-0000-0000-0000A2070000}"/>
    <cellStyle name="Tusenskille 2 3 2 2 3" xfId="848" xr:uid="{00000000-0005-0000-0000-0000A3070000}"/>
    <cellStyle name="Tusenskille 2 3 2 3" xfId="704" xr:uid="{00000000-0005-0000-0000-0000A4070000}"/>
    <cellStyle name="Tusenskille 2 3 2 4" xfId="847" xr:uid="{00000000-0005-0000-0000-0000A5070000}"/>
    <cellStyle name="Tusenskille 2 3 3" xfId="583" xr:uid="{00000000-0005-0000-0000-0000A6070000}"/>
    <cellStyle name="Tusenskille 2 3 3 2" xfId="706" xr:uid="{00000000-0005-0000-0000-0000A7070000}"/>
    <cellStyle name="Tusenskille 2 3 3 3" xfId="849" xr:uid="{00000000-0005-0000-0000-0000A8070000}"/>
    <cellStyle name="Tusenskille 2 3 4" xfId="703" xr:uid="{00000000-0005-0000-0000-0000A9070000}"/>
    <cellStyle name="Tusenskille 2 3 5" xfId="846" xr:uid="{00000000-0005-0000-0000-0000AA070000}"/>
    <cellStyle name="Tusenskille 2 4" xfId="584" xr:uid="{00000000-0005-0000-0000-0000AB070000}"/>
    <cellStyle name="Tusenskille 2 4 2" xfId="585" xr:uid="{00000000-0005-0000-0000-0000AC070000}"/>
    <cellStyle name="Tusenskille 2 4 2 2" xfId="708" xr:uid="{00000000-0005-0000-0000-0000AD070000}"/>
    <cellStyle name="Tusenskille 2 4 2 3" xfId="851" xr:uid="{00000000-0005-0000-0000-0000AE070000}"/>
    <cellStyle name="Tusenskille 2 4 3" xfId="707" xr:uid="{00000000-0005-0000-0000-0000AF070000}"/>
    <cellStyle name="Tusenskille 2 4 4" xfId="850" xr:uid="{00000000-0005-0000-0000-0000B0070000}"/>
    <cellStyle name="Tusenskille 2 5" xfId="586" xr:uid="{00000000-0005-0000-0000-0000B1070000}"/>
    <cellStyle name="Tusenskille 2 5 2" xfId="709" xr:uid="{00000000-0005-0000-0000-0000B2070000}"/>
    <cellStyle name="Tusenskille 2 5 3" xfId="852" xr:uid="{00000000-0005-0000-0000-0000B3070000}"/>
    <cellStyle name="Tusenskille 2 6" xfId="694" xr:uid="{00000000-0005-0000-0000-0000B4070000}"/>
    <cellStyle name="Tusenskille 2 7" xfId="837" xr:uid="{00000000-0005-0000-0000-0000B5070000}"/>
    <cellStyle name="Tusenskille_0610 Report tables" xfId="1974" xr:uid="{00000000-0005-0000-0000-0000B6070000}"/>
    <cellStyle name="Warning Text 2" xfId="588" xr:uid="{00000000-0005-0000-0000-0000B7070000}"/>
    <cellStyle name="Warning Text 3" xfId="587" xr:uid="{00000000-0005-0000-0000-0000B8070000}"/>
    <cellStyle name="Årstal" xfId="50" xr:uid="{00000000-0005-0000-0000-0000B9070000}"/>
    <cellStyle name="Обычный_Лист2" xfId="51" xr:uid="{00000000-0005-0000-0000-0000BA070000}"/>
    <cellStyle name="Финансовый_Лист2" xfId="52" xr:uid="{00000000-0005-0000-0000-0000BB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9FF"/>
      <rgbColor rgb="00DDD3AF"/>
      <rgbColor rgb="00A2AD00"/>
      <rgbColor rgb="00825C26"/>
      <rgbColor rgb="00808080"/>
      <rgbColor rgb="00000000"/>
      <rgbColor rgb="000066CC"/>
      <rgbColor rgb="00FFFFFF"/>
      <rgbColor rgb="00E0D6B5"/>
      <rgbColor rgb="00C9B582"/>
      <rgbColor rgb="00FFFF00"/>
      <rgbColor rgb="0000FFFF"/>
      <rgbColor rgb="00DEF3FE"/>
      <rgbColor rgb="0098C3F6"/>
      <rgbColor rgb="00E6D7D4"/>
      <rgbColor rgb="00EAEA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DCE6F1"/>
      <color rgb="FF0099FF"/>
      <color rgb="FF28F84B"/>
      <color rgb="FFFFFF99"/>
      <color rgb="FF800080"/>
      <color rgb="FF99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EBITDA boi Contribution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10"/>
              <c:layout>
                <c:manualLayout>
                  <c:x val="0"/>
                  <c:y val="8.0083579725088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93-4762-ACEA-B13134DD4D76}"/>
                </c:ext>
              </c:extLst>
            </c:dLbl>
            <c:dLbl>
              <c:idx val="11"/>
              <c:layout>
                <c:manualLayout>
                  <c:x val="0"/>
                  <c:y val="7.7543980643736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3-4762-ACEA-B13134DD4D76}"/>
                </c:ext>
              </c:extLst>
            </c:dLbl>
            <c:dLbl>
              <c:idx val="13"/>
              <c:layout>
                <c:manualLayout>
                  <c:x val="0"/>
                  <c:y val="0.119241375150509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93-4762-ACEA-B13134DD4D76}"/>
                </c:ext>
              </c:extLst>
            </c:dLbl>
            <c:dLbl>
              <c:idx val="14"/>
              <c:layout>
                <c:manualLayout>
                  <c:x val="0"/>
                  <c:y val="9.2292490343491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3-4762-ACEA-B13134DD4D76}"/>
                </c:ext>
              </c:extLst>
            </c:dLbl>
            <c:dLbl>
              <c:idx val="15"/>
              <c:layout>
                <c:manualLayout>
                  <c:x val="-2.5559105431309905E-3"/>
                  <c:y val="5.332420373011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93-4762-ACEA-B13134DD4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'EBITDA Contribution -brukes den'!$C$7:$C$21</c:f>
              <c:strCache>
                <c:ptCount val="15"/>
                <c:pt idx="0">
                  <c:v>Norway</c:v>
                </c:pt>
                <c:pt idx="1">
                  <c:v>Sweden</c:v>
                </c:pt>
                <c:pt idx="2">
                  <c:v>Denmark</c:v>
                </c:pt>
                <c:pt idx="3">
                  <c:v>Telenor - Hungary</c:v>
                </c:pt>
                <c:pt idx="4">
                  <c:v>Globul - Bulgaria</c:v>
                </c:pt>
                <c:pt idx="5">
                  <c:v>Montenegro &amp; Serbia</c:v>
                </c:pt>
                <c:pt idx="6">
                  <c:v>DTAC - Thailand</c:v>
                </c:pt>
                <c:pt idx="7">
                  <c:v>DiGi - Malaysia</c:v>
                </c:pt>
                <c:pt idx="8">
                  <c:v>Grameenphone - Bangladesh</c:v>
                </c:pt>
                <c:pt idx="9">
                  <c:v>Pakistan</c:v>
                </c:pt>
                <c:pt idx="10">
                  <c:v>India</c:v>
                </c:pt>
                <c:pt idx="11">
                  <c:v>Myanmar</c:v>
                </c:pt>
                <c:pt idx="12">
                  <c:v>Broadcast</c:v>
                </c:pt>
                <c:pt idx="13">
                  <c:v>Other operations</c:v>
                </c:pt>
                <c:pt idx="14">
                  <c:v>Eliminations</c:v>
                </c:pt>
              </c:strCache>
            </c:strRef>
          </c:cat>
          <c:val>
            <c:numRef>
              <c:f>'EBITDA Contribution -brukes den'!$E$7:$E$21</c:f>
              <c:numCache>
                <c:formatCode>0.0\ 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93-4762-ACEA-B13134DD4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101568"/>
        <c:axId val="147103104"/>
      </c:barChart>
      <c:catAx>
        <c:axId val="14710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0"/>
            </a:pPr>
            <a:endParaRPr lang="en-US"/>
          </a:p>
        </c:txPr>
        <c:crossAx val="147103104"/>
        <c:crosses val="autoZero"/>
        <c:auto val="1"/>
        <c:lblAlgn val="ctr"/>
        <c:lblOffset val="100"/>
        <c:noMultiLvlLbl val="0"/>
      </c:catAx>
      <c:valAx>
        <c:axId val="147103104"/>
        <c:scaling>
          <c:orientation val="minMax"/>
        </c:scaling>
        <c:delete val="0"/>
        <c:axPos val="l"/>
        <c:numFmt formatCode="0.0\ %" sourceLinked="1"/>
        <c:majorTickMark val="out"/>
        <c:minorTickMark val="none"/>
        <c:tickLblPos val="nextTo"/>
        <c:crossAx val="147101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CAPEX Share</a:t>
            </a:r>
          </a:p>
        </c:rich>
      </c:tx>
      <c:layout>
        <c:manualLayout>
          <c:xMode val="edge"/>
          <c:yMode val="edge"/>
          <c:x val="0.40463200118853077"/>
          <c:y val="2.168019829699481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'EBITDA Contribution -brukes den'!$C$27:$C$40</c:f>
              <c:strCache>
                <c:ptCount val="14"/>
                <c:pt idx="0">
                  <c:v>Norway</c:v>
                </c:pt>
                <c:pt idx="1">
                  <c:v>Sweden</c:v>
                </c:pt>
                <c:pt idx="2">
                  <c:v>Denmark</c:v>
                </c:pt>
                <c:pt idx="3">
                  <c:v>Telenor - Hungary</c:v>
                </c:pt>
                <c:pt idx="4">
                  <c:v>Globul - Bulgaria</c:v>
                </c:pt>
                <c:pt idx="5">
                  <c:v>Montenegro &amp; Serbia</c:v>
                </c:pt>
                <c:pt idx="6">
                  <c:v>DTAC - Thailand</c:v>
                </c:pt>
                <c:pt idx="7">
                  <c:v>DiGi - Malaysia</c:v>
                </c:pt>
                <c:pt idx="8">
                  <c:v>Grameenphone - Bangladesh</c:v>
                </c:pt>
                <c:pt idx="9">
                  <c:v>Pakistan</c:v>
                </c:pt>
                <c:pt idx="10">
                  <c:v>India</c:v>
                </c:pt>
                <c:pt idx="11">
                  <c:v>Myanmar</c:v>
                </c:pt>
                <c:pt idx="12">
                  <c:v>Broadcast</c:v>
                </c:pt>
                <c:pt idx="13">
                  <c:v>Other operations</c:v>
                </c:pt>
              </c:strCache>
            </c:strRef>
          </c:cat>
          <c:val>
            <c:numRef>
              <c:f>'EBITDA Contribution -brukes den'!$E$27:$E$40</c:f>
              <c:numCache>
                <c:formatCode>0.0\ 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3-448A-B218-D0BDD0434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127680"/>
        <c:axId val="150107264"/>
      </c:barChart>
      <c:catAx>
        <c:axId val="147127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0107264"/>
        <c:crosses val="autoZero"/>
        <c:auto val="1"/>
        <c:lblAlgn val="ctr"/>
        <c:lblOffset val="100"/>
        <c:noMultiLvlLbl val="0"/>
      </c:catAx>
      <c:valAx>
        <c:axId val="150107264"/>
        <c:scaling>
          <c:orientation val="minMax"/>
        </c:scaling>
        <c:delete val="0"/>
        <c:axPos val="l"/>
        <c:numFmt formatCode="0.0\ %" sourceLinked="1"/>
        <c:majorTickMark val="out"/>
        <c:minorTickMark val="none"/>
        <c:tickLblPos val="nextTo"/>
        <c:crossAx val="14712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/>
              <a:t>OCF Contribution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360124795721296E-2"/>
          <c:y val="0.12306321934042734"/>
          <c:w val="0.89254553558163718"/>
          <c:h val="0.85472446231970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10"/>
              <c:layout>
                <c:manualLayout>
                  <c:x val="-1.8867924528301887E-3"/>
                  <c:y val="0.10840099148497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10-46D4-8E43-E7BAEC7B1529}"/>
                </c:ext>
              </c:extLst>
            </c:dLbl>
            <c:dLbl>
              <c:idx val="13"/>
              <c:layout>
                <c:manualLayout>
                  <c:x val="3.7735849056603774E-3"/>
                  <c:y val="-1.4323788276707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0-46D4-8E43-E7BAEC7B15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'EBITDA Contribution -brukes den'!$C$48:$C$61</c:f>
              <c:strCache>
                <c:ptCount val="14"/>
                <c:pt idx="0">
                  <c:v>Norway</c:v>
                </c:pt>
                <c:pt idx="1">
                  <c:v>Sweden</c:v>
                </c:pt>
                <c:pt idx="2">
                  <c:v>Denmark</c:v>
                </c:pt>
                <c:pt idx="3">
                  <c:v>Telenor - Hungary</c:v>
                </c:pt>
                <c:pt idx="4">
                  <c:v>Globul - Bulgaria</c:v>
                </c:pt>
                <c:pt idx="5">
                  <c:v>Montenegro &amp; Serbia</c:v>
                </c:pt>
                <c:pt idx="6">
                  <c:v>DTAC - Thailand</c:v>
                </c:pt>
                <c:pt idx="7">
                  <c:v>DiGi - Malaysia</c:v>
                </c:pt>
                <c:pt idx="8">
                  <c:v>Grameenphone - Bangladesh</c:v>
                </c:pt>
                <c:pt idx="9">
                  <c:v>Pakistan</c:v>
                </c:pt>
                <c:pt idx="10">
                  <c:v>India</c:v>
                </c:pt>
                <c:pt idx="11">
                  <c:v>Myanmar</c:v>
                </c:pt>
                <c:pt idx="12">
                  <c:v>Broadcast</c:v>
                </c:pt>
                <c:pt idx="13">
                  <c:v>Other operations</c:v>
                </c:pt>
              </c:strCache>
            </c:strRef>
          </c:cat>
          <c:val>
            <c:numRef>
              <c:f>'EBITDA Contribution -brukes den'!$E$48:$E$61</c:f>
              <c:numCache>
                <c:formatCode>0.0\ 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10-46D4-8E43-E7BAEC7B1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15456"/>
        <c:axId val="150116992"/>
      </c:barChart>
      <c:catAx>
        <c:axId val="150115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0116992"/>
        <c:crosses val="autoZero"/>
        <c:auto val="1"/>
        <c:lblAlgn val="ctr"/>
        <c:lblOffset val="100"/>
        <c:noMultiLvlLbl val="0"/>
      </c:catAx>
      <c:valAx>
        <c:axId val="150116992"/>
        <c:scaling>
          <c:orientation val="minMax"/>
        </c:scaling>
        <c:delete val="0"/>
        <c:axPos val="l"/>
        <c:numFmt formatCode="0.0\ %" sourceLinked="1"/>
        <c:majorTickMark val="out"/>
        <c:minorTickMark val="none"/>
        <c:tickLblPos val="nextTo"/>
        <c:crossAx val="150115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3</xdr:row>
      <xdr:rowOff>41272</xdr:rowOff>
    </xdr:from>
    <xdr:to>
      <xdr:col>21</xdr:col>
      <xdr:colOff>169332</xdr:colOff>
      <xdr:row>22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190500</xdr:colOff>
      <xdr:row>23</xdr:row>
      <xdr:rowOff>74082</xdr:rowOff>
    </xdr:from>
    <xdr:to>
      <xdr:col>21</xdr:col>
      <xdr:colOff>169333</xdr:colOff>
      <xdr:row>42</xdr:row>
      <xdr:rowOff>96310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201084</xdr:colOff>
      <xdr:row>44</xdr:row>
      <xdr:rowOff>74083</xdr:rowOff>
    </xdr:from>
    <xdr:to>
      <xdr:col>21</xdr:col>
      <xdr:colOff>179917</xdr:colOff>
      <xdr:row>63</xdr:row>
      <xdr:rowOff>128061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TAB-U2-50-002\DATA1\KOE\KATALOG\GENERELL\ARKIV-ID\TTSEFJ\AARSPA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s-fbu-2f-004.corp.telenor.no\kon-data$\Documents%20and%20Settings\t539562\Local%20Settings\Temporary%20Internet%20Files\OLK9\&#216;k%20per%20kontrakt%20-%20tapsavsetn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Documents%20and%20Settings/t539562/Local%20Settings/Temporary%20Internet%20Files/OLK9/&#216;k%20per%20kontrakt%20-%20tapsavsetn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BM/Vimpelcom/Budget/2004/Package%20Budget%202004%20SUB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Koe/Katalog/RAPPORT/Mnd-00/Diverse/maler/Rapportpakke%20Excel%20kvart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s-fbu-2f-004.corp.telenor.no\kon-data$\Koe\Katalog\RAPPORT\Mnd-00\Diverse\maler\Rapportpakke%20Excel%20kvart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s-fbu-2f-004.corp.telenor.no\kon-data$\HK_OKOK\Bud_rapp\MNDRAPP\2000\0004\Utrapportert\pres0004%20Business%20Solut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HK_OKOK/Bud_rapp/MNDRAPP/2000/0004/Utrapportert/pres0004%20Business%20Solut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eRoomReq/Files/mHorizon/BusinessAnalysis/0_25fba/0412%20DS~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s-fbu-2f-004.corp.telenor.no\kon-data$\Tell-Us%20Adm-Store-Kunder\&#216;konomi\Periodeavslutning\Res%20Kundedimensjon%202002P2%20EBITD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oom.mobil.telenor.no/Tell-Us%20Adm-Store-Kunder/&#216;konomi/Periodeavslutning/Res%20Kundedimensjon%202002P2%20EBIT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Grunndata"/>
      <sheetName val="tot"/>
      <sheetName val="CAPEX LRBP_Input"/>
      <sheetName val="Forside"/>
      <sheetName val="Front"/>
      <sheetName val="Sheet-8"/>
      <sheetName val="สรุปราคาค่าก่อสร้าง"/>
      <sheetName val="TB-2001-Apr'01"/>
      <sheetName val="TrialBalance Q3-2002"/>
      <sheetName val="1602-97"/>
      <sheetName val="19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  <sheetName val="Asia-Pacific"/>
      <sheetName val="China-India"/>
      <sheetName val="Eastern Europe"/>
      <sheetName val="Latin America"/>
      <sheetName val="MEA"/>
      <sheetName val="North America"/>
      <sheetName val="Western Europe"/>
      <sheetName val="World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  <sheetName val="WirelessMature"/>
      <sheetName val="IntegratedTelco"/>
      <sheetName val="Broadband"/>
      <sheetName val="WirelessEmerging"/>
      <sheetName val="Tabl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F_STAT"/>
      <sheetName val="Revenue Q"/>
      <sheetName val="Gross Margin Q"/>
      <sheetName val="EBITDA Q"/>
      <sheetName val="EBITDA% Q"/>
      <sheetName val="Net Result"/>
      <sheetName val="Capex Q"/>
      <sheetName val="Subs Q"/>
      <sheetName val="ARPU Q"/>
      <sheetName val="Market Share"/>
      <sheetName val="Capex details"/>
      <sheetName val="Network KPIs"/>
      <sheetName val="fra januar 2003"/>
      <sheetName val="A-sted"/>
      <sheetName val="K-kost"/>
      <sheetName val="Actual_month"/>
      <sheetName val="Actual_YTD"/>
      <sheetName val="Budget_month"/>
      <sheetName val="Budget_YTD"/>
      <sheetName val="Forecast 2000"/>
      <sheetName val="Weights"/>
      <sheetName val="Total Pre"/>
      <sheetName val="CaseOppsummering"/>
      <sheetName val="Prosjektregnskap"/>
      <sheetName val="Resources &amp; Targets"/>
      <sheetName val="Fixed Assets"/>
      <sheetName val="Own CC Costs"/>
      <sheetName val="1998AMC"/>
      <sheetName val="Support Costs &amp; TC Tr.days"/>
      <sheetName val="FF-1"/>
      <sheetName val="factor"/>
      <sheetName val="Budsjettoversikt"/>
      <sheetName val="Konton"/>
      <sheetName val="2015 estimates"/>
      <sheetName val="Category"/>
      <sheetName val="list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IC-PL"/>
      <sheetName val="EXT-INC"/>
      <sheetName val="TRAF-COST"/>
      <sheetName val="INT-traf-cost"/>
      <sheetName val="OWN-WORK-CAP"/>
      <sheetName val="PAYROLL"/>
      <sheetName val="OPR-COST"/>
      <sheetName val="INT-OPR-COST"/>
      <sheetName val="FIN-PL"/>
      <sheetName val="Investments"/>
      <sheetName val="M-BALANCE"/>
      <sheetName val="IC-BAL"/>
      <sheetName val="CASH"/>
      <sheetName val="PROVISIONS"/>
      <sheetName val="EQUITY"/>
      <sheetName val="COMMITMENTS"/>
      <sheetName val="PERS-ADD"/>
      <sheetName val="AQUISITIONS"/>
      <sheetName val="Statistics"/>
      <sheetName val="Definitions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PL"/>
      <sheetName val="IC-PL"/>
      <sheetName val="EXT-INC"/>
      <sheetName val="TRAF-COST"/>
      <sheetName val="INT-traf-cost"/>
      <sheetName val="OWN-WORK-CAP"/>
      <sheetName val="PAYROLL"/>
      <sheetName val="OPR-COST"/>
      <sheetName val="INT-OPR-COST"/>
      <sheetName val="FIN-PL"/>
      <sheetName val="Investments"/>
      <sheetName val="M-BALANCE"/>
      <sheetName val="IC-BAL"/>
      <sheetName val="CASH"/>
      <sheetName val="PROVISIONS"/>
      <sheetName val="EQUITY"/>
      <sheetName val="COMMITMENTS"/>
      <sheetName val="PERS-ADD"/>
      <sheetName val="AQUISITIONS"/>
      <sheetName val="Statistics"/>
      <sheetName val="Definitions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VEDMENY"/>
      <sheetName val="Omsres"/>
      <sheetName val="BUS SOL Årsverk og ansatte"/>
      <sheetName val="Årsverk og ansatte"/>
      <sheetName val="InvesteringerBUS SOL"/>
      <sheetName val="Investeringer"/>
      <sheetName val="Business Sol"/>
      <sheetName val="Annualiseringstabell"/>
      <sheetName val="Oms.avvik (2)"/>
      <sheetName val="Driftsinntekter"/>
      <sheetName val="Res.avvik (2)"/>
      <sheetName val="Res. før skatt"/>
      <sheetName val="SKILLEARK"/>
      <sheetName val="Årsverk"/>
      <sheetName val="Res. et. felleskost (2)"/>
      <sheetName val=" UTSTYR"/>
      <sheetName val="BD_KOMM."/>
      <sheetName val="BD_KOMM. (2)"/>
      <sheetName val="SI STORK"/>
      <sheetName val=" BASIS"/>
      <sheetName val="DATAN."/>
      <sheetName val="BK_TALE"/>
      <sheetName val=" DKL"/>
      <sheetName val="IDT"/>
      <sheetName val="DR.TJ"/>
      <sheetName val="SENT.ENH"/>
      <sheetName val="TELF.SELSK"/>
      <sheetName val="Elimineringer"/>
      <sheetName val="Res.avvik"/>
      <sheetName val="Oms.avvik"/>
      <sheetName val="Front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VEDMENY"/>
      <sheetName val="Omsres"/>
      <sheetName val="BUS SOL Årsverk og ansatte"/>
      <sheetName val="Årsverk og ansatte"/>
      <sheetName val="InvesteringerBUS SOL"/>
      <sheetName val="Investeringer"/>
      <sheetName val="Business Sol"/>
      <sheetName val="Annualiseringstabell"/>
      <sheetName val="Oms.avvik (2)"/>
      <sheetName val="Driftsinntekter"/>
      <sheetName val="Res.avvik (2)"/>
      <sheetName val="Res. før skatt"/>
      <sheetName val="SKILLEARK"/>
      <sheetName val="Årsverk"/>
      <sheetName val="Res. et. felleskost (2)"/>
      <sheetName val=" UTSTYR"/>
      <sheetName val="BD_KOMM."/>
      <sheetName val="BD_KOMM. (2)"/>
      <sheetName val="SI STORK"/>
      <sheetName val=" BASIS"/>
      <sheetName val="DATAN."/>
      <sheetName val="BK_TALE"/>
      <sheetName val=" DKL"/>
      <sheetName val="IDT"/>
      <sheetName val="DR.TJ"/>
      <sheetName val="SENT.ENH"/>
      <sheetName val="TELF.SELSK"/>
      <sheetName val="Elimineringer"/>
      <sheetName val="Res.avvik"/>
      <sheetName val="Oms.avvik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Valutakurs"/>
      <sheetName val="Total"/>
      <sheetName val="Pannon"/>
      <sheetName val="DIGI "/>
      <sheetName val="Kyvistar"/>
      <sheetName val="Pakistan (Nederl.)"/>
      <sheetName val="Pakistan (pak.)"/>
      <sheetName val="Sonofon"/>
      <sheetName val="Minoritet_merverd"/>
      <sheetName val="djuice.se"/>
      <sheetName val="TMI USA"/>
      <sheetName val="Pannon Merverdi"/>
      <sheetName val="Digi Merverdi"/>
      <sheetName val="Kyivstar Merverdi"/>
      <sheetName val="Sonofon Merv"/>
      <sheetName val="Sonofon Merv NY"/>
      <sheetName val="Sonofon Merv NY Feb"/>
      <sheetName val="IFRS pakke ER"/>
      <sheetName val="Sonofon Merv IFRS"/>
      <sheetName val="Asset Y WSN"/>
      <sheetName val="Sonofon Merv IFRS (Innlegging )"/>
      <sheetName val="Sonofon excess value ny PPA"/>
      <sheetName val="Sonofon Merv USGAAP"/>
      <sheetName val="Sonofon Merv USGAAP (2)"/>
      <sheetName val="Promote Merv"/>
      <sheetName val="Sonofon Merv NY Feb (2)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  <sheetName val="Business Sol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ITDA"/>
      <sheetName val="2002 Total"/>
      <sheetName val="EBITDA mnd"/>
      <sheetName val="R2002"/>
      <sheetName val="B2002"/>
      <sheetName val="ASK"/>
      <sheetName val="Standardkalkyle"/>
      <sheetName val="Diagram DB"/>
      <sheetName val="Omsetning diagram"/>
      <sheetName val="Grunnlag diagram"/>
      <sheetName val="Grunndata"/>
      <sheetName val="A-sted"/>
      <sheetName val="K-kost"/>
    </sheetNames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B1:AR109"/>
  <sheetViews>
    <sheetView showGridLines="0" topLeftCell="A88" zoomScale="75" workbookViewId="0">
      <pane xSplit="3" topLeftCell="D1" activePane="topRight" state="frozen"/>
      <selection activeCell="BZ407" sqref="BZ407"/>
      <selection pane="topRight" activeCell="X33" sqref="X33"/>
    </sheetView>
  </sheetViews>
  <sheetFormatPr defaultColWidth="11.42578125" defaultRowHeight="15" outlineLevelCol="1"/>
  <cols>
    <col min="1" max="1" width="4.42578125" style="13" customWidth="1"/>
    <col min="2" max="2" width="54" style="13" customWidth="1"/>
    <col min="3" max="3" width="12.28515625" style="13" customWidth="1"/>
    <col min="4" max="4" width="3.42578125" style="5" customWidth="1"/>
    <col min="5" max="5" width="10.85546875" style="5" bestFit="1" customWidth="1"/>
    <col min="6" max="6" width="11" style="5" bestFit="1" customWidth="1"/>
    <col min="7" max="7" width="9.42578125" style="5" bestFit="1" customWidth="1"/>
    <col min="8" max="8" width="11" style="5" bestFit="1" customWidth="1"/>
    <col min="9" max="9" width="3.42578125" style="5" customWidth="1"/>
    <col min="10" max="10" width="8.7109375" style="67" customWidth="1" outlineLevel="1"/>
    <col min="11" max="11" width="8.7109375" style="83" customWidth="1" outlineLevel="1"/>
    <col min="12" max="13" width="9.42578125" style="67" customWidth="1" outlineLevel="1"/>
    <col min="14" max="14" width="3.42578125" style="5" customWidth="1"/>
    <col min="15" max="15" width="12.28515625" style="67" hidden="1" customWidth="1" outlineLevel="1"/>
    <col min="16" max="16" width="12.28515625" style="83" hidden="1" customWidth="1" outlineLevel="1"/>
    <col min="17" max="18" width="12.28515625" style="67" hidden="1" customWidth="1" outlineLevel="1"/>
    <col min="19" max="19" width="3.42578125" style="5" customWidth="1" collapsed="1"/>
    <col min="20" max="20" width="12.28515625" style="3" hidden="1" customWidth="1" outlineLevel="1"/>
    <col min="21" max="21" width="12.28515625" style="13" hidden="1" customWidth="1" outlineLevel="1"/>
    <col min="22" max="23" width="12.28515625" style="3" hidden="1" customWidth="1" outlineLevel="1"/>
    <col min="24" max="24" width="3.42578125" style="5" customWidth="1" collapsed="1"/>
    <col min="25" max="26" width="9.42578125" style="5" bestFit="1" customWidth="1"/>
    <col min="27" max="28" width="11" style="5" bestFit="1" customWidth="1"/>
    <col min="29" max="29" width="3.42578125" style="5" customWidth="1"/>
    <col min="30" max="33" width="11.85546875" style="3" customWidth="1" outlineLevel="1"/>
    <col min="34" max="34" width="3.42578125" style="5" customWidth="1"/>
    <col min="35" max="38" width="11.85546875" style="3" hidden="1" customWidth="1" outlineLevel="1"/>
    <col min="39" max="39" width="3.42578125" style="5" customWidth="1" collapsed="1"/>
    <col min="40" max="43" width="11.85546875" style="3" hidden="1" customWidth="1" outlineLevel="1"/>
    <col min="44" max="44" width="2.85546875" style="5" customWidth="1" collapsed="1"/>
    <col min="45" max="16384" width="11.42578125" style="13"/>
  </cols>
  <sheetData>
    <row r="1" spans="2:44" s="47" customFormat="1">
      <c r="D1" s="49"/>
      <c r="E1" s="49"/>
      <c r="F1" s="49"/>
      <c r="G1" s="49"/>
      <c r="H1" s="49"/>
      <c r="I1" s="49"/>
      <c r="J1" s="66"/>
      <c r="K1" s="79"/>
      <c r="L1" s="66"/>
      <c r="M1" s="66"/>
      <c r="N1" s="49"/>
      <c r="O1" s="66"/>
      <c r="P1" s="79"/>
      <c r="Q1" s="66"/>
      <c r="R1" s="66"/>
      <c r="S1" s="49"/>
      <c r="T1" s="48"/>
      <c r="V1" s="48"/>
      <c r="W1" s="48"/>
      <c r="X1" s="49"/>
      <c r="Y1" s="49"/>
      <c r="Z1" s="49"/>
      <c r="AA1" s="49"/>
      <c r="AB1" s="49"/>
      <c r="AC1" s="49"/>
      <c r="AD1" s="48"/>
      <c r="AE1" s="48"/>
      <c r="AF1" s="48"/>
      <c r="AG1" s="48"/>
      <c r="AH1" s="49"/>
      <c r="AI1" s="48"/>
      <c r="AJ1" s="48"/>
      <c r="AK1" s="48"/>
      <c r="AL1" s="48"/>
      <c r="AM1" s="49"/>
      <c r="AN1" s="48"/>
      <c r="AO1" s="48"/>
      <c r="AP1" s="48"/>
      <c r="AQ1" s="48"/>
      <c r="AR1" s="49"/>
    </row>
    <row r="2" spans="2:44" s="5" customFormat="1">
      <c r="J2" s="72"/>
      <c r="K2" s="72"/>
      <c r="L2" s="72"/>
      <c r="M2" s="72"/>
      <c r="O2" s="72"/>
      <c r="P2" s="72"/>
      <c r="Q2" s="72"/>
      <c r="R2" s="72"/>
    </row>
    <row r="3" spans="2:44" ht="18">
      <c r="B3" s="16"/>
      <c r="C3" s="16"/>
      <c r="D3" s="50"/>
      <c r="E3" s="50"/>
      <c r="F3" s="50"/>
      <c r="G3" s="50"/>
      <c r="H3" s="50"/>
      <c r="I3" s="50"/>
      <c r="J3" s="80"/>
      <c r="K3" s="81"/>
      <c r="L3" s="80"/>
      <c r="M3" s="80"/>
      <c r="N3" s="50"/>
      <c r="O3" s="80"/>
      <c r="P3" s="81"/>
      <c r="Q3" s="80"/>
      <c r="R3" s="80"/>
      <c r="S3" s="50"/>
      <c r="T3" s="17"/>
      <c r="U3" s="16"/>
      <c r="V3" s="17"/>
      <c r="W3" s="17"/>
      <c r="X3" s="50"/>
      <c r="Y3" s="50"/>
      <c r="Z3" s="50"/>
      <c r="AA3" s="50"/>
      <c r="AB3" s="50"/>
      <c r="AC3" s="50"/>
      <c r="AD3" s="7"/>
      <c r="AE3" s="7"/>
      <c r="AF3" s="7"/>
      <c r="AG3" s="7"/>
      <c r="AH3" s="50"/>
      <c r="AI3" s="7"/>
      <c r="AJ3" s="7"/>
      <c r="AK3" s="7"/>
      <c r="AL3" s="7"/>
      <c r="AM3" s="50"/>
      <c r="AN3" s="7"/>
      <c r="AO3" s="7"/>
      <c r="AP3" s="7"/>
      <c r="AQ3" s="7"/>
      <c r="AR3" s="50"/>
    </row>
    <row r="4" spans="2:44" ht="15.75">
      <c r="B4" s="23" t="s">
        <v>377</v>
      </c>
      <c r="C4" s="78" t="e">
        <f>VALUE("20"&amp;LEFT(#REF!,2))</f>
        <v>#REF!</v>
      </c>
      <c r="D4" s="18"/>
      <c r="E4" s="68" t="s">
        <v>375</v>
      </c>
      <c r="F4" s="69"/>
      <c r="G4" s="69"/>
      <c r="H4" s="69"/>
      <c r="I4" s="18"/>
      <c r="J4" s="92"/>
      <c r="K4" s="92" t="s">
        <v>375</v>
      </c>
      <c r="L4" s="69"/>
      <c r="M4" s="69"/>
      <c r="N4" s="18"/>
      <c r="O4" s="68" t="s">
        <v>375</v>
      </c>
      <c r="P4" s="69"/>
      <c r="Q4" s="69"/>
      <c r="R4" s="69"/>
      <c r="S4" s="18"/>
      <c r="T4" s="68" t="s">
        <v>375</v>
      </c>
      <c r="U4" s="24"/>
      <c r="V4" s="24"/>
      <c r="W4" s="24"/>
      <c r="X4" s="18"/>
      <c r="Y4" s="23" t="s">
        <v>376</v>
      </c>
      <c r="Z4" s="24"/>
      <c r="AA4" s="24"/>
      <c r="AB4" s="24"/>
      <c r="AC4" s="18"/>
      <c r="AD4" s="23" t="s">
        <v>376</v>
      </c>
      <c r="AE4" s="24"/>
      <c r="AF4" s="24"/>
      <c r="AG4" s="24"/>
      <c r="AH4" s="18"/>
      <c r="AI4" s="23" t="s">
        <v>376</v>
      </c>
      <c r="AJ4" s="24"/>
      <c r="AK4" s="24"/>
      <c r="AL4" s="24"/>
      <c r="AM4" s="18"/>
      <c r="AN4" s="23" t="s">
        <v>376</v>
      </c>
      <c r="AO4" s="24"/>
      <c r="AP4" s="24"/>
      <c r="AQ4" s="24"/>
      <c r="AR4" s="18"/>
    </row>
    <row r="5" spans="2:44" s="3" customFormat="1" ht="15.75">
      <c r="B5" s="42"/>
      <c r="C5" s="46"/>
      <c r="D5" s="44"/>
      <c r="E5" s="74"/>
      <c r="F5" s="75"/>
      <c r="G5" s="75"/>
      <c r="H5" s="75"/>
      <c r="I5" s="44"/>
      <c r="J5" s="74"/>
      <c r="K5" s="75"/>
      <c r="L5" s="75"/>
      <c r="M5" s="75"/>
      <c r="N5" s="44"/>
      <c r="O5" s="74"/>
      <c r="P5" s="75"/>
      <c r="Q5" s="75"/>
      <c r="R5" s="75"/>
      <c r="S5" s="44"/>
      <c r="T5" s="43"/>
      <c r="U5" s="44"/>
      <c r="V5" s="44"/>
      <c r="W5" s="44"/>
      <c r="X5" s="44"/>
      <c r="Y5" s="43"/>
      <c r="Z5" s="44"/>
      <c r="AA5" s="44"/>
      <c r="AB5" s="44"/>
      <c r="AC5" s="44"/>
      <c r="AD5" s="43"/>
      <c r="AE5" s="44"/>
      <c r="AF5" s="44"/>
      <c r="AG5" s="44"/>
      <c r="AH5" s="44"/>
      <c r="AI5" s="43"/>
      <c r="AJ5" s="44"/>
      <c r="AK5" s="44"/>
      <c r="AL5" s="44"/>
      <c r="AM5" s="44"/>
      <c r="AN5" s="43"/>
      <c r="AO5" s="44"/>
      <c r="AP5" s="44"/>
      <c r="AQ5" s="44"/>
      <c r="AR5" s="44"/>
    </row>
    <row r="6" spans="2:44" s="3" customFormat="1" ht="15.75">
      <c r="B6" s="42"/>
      <c r="C6" s="46"/>
      <c r="D6" s="44"/>
      <c r="E6" s="74"/>
      <c r="F6" s="75"/>
      <c r="G6" s="75"/>
      <c r="H6" s="75"/>
      <c r="I6" s="44"/>
      <c r="J6" s="74"/>
      <c r="K6" s="75"/>
      <c r="L6" s="75"/>
      <c r="M6" s="75"/>
      <c r="N6" s="44"/>
      <c r="O6" s="74"/>
      <c r="P6" s="75"/>
      <c r="Q6" s="75"/>
      <c r="R6" s="75"/>
      <c r="S6" s="44"/>
      <c r="T6" s="43"/>
      <c r="U6" s="44"/>
      <c r="V6" s="44"/>
      <c r="W6" s="44"/>
      <c r="X6" s="44"/>
      <c r="Y6" s="43"/>
      <c r="Z6" s="44"/>
      <c r="AA6" s="44"/>
      <c r="AB6" s="44"/>
      <c r="AC6" s="44"/>
      <c r="AD6" s="43"/>
      <c r="AE6" s="44"/>
      <c r="AF6" s="44"/>
      <c r="AG6" s="44"/>
      <c r="AH6" s="44"/>
      <c r="AI6" s="43"/>
      <c r="AJ6" s="44"/>
      <c r="AK6" s="44"/>
      <c r="AL6" s="44"/>
      <c r="AM6" s="44"/>
      <c r="AN6" s="43"/>
      <c r="AO6" s="44"/>
      <c r="AP6" s="44"/>
      <c r="AQ6" s="44"/>
      <c r="AR6" s="44"/>
    </row>
    <row r="7" spans="2:44" ht="15.75">
      <c r="B7" s="19" t="s">
        <v>12</v>
      </c>
      <c r="C7" s="19"/>
      <c r="D7" s="6"/>
      <c r="E7" s="70"/>
      <c r="F7" s="196">
        <v>2014</v>
      </c>
      <c r="G7" s="196"/>
      <c r="H7" s="70"/>
      <c r="I7" s="6"/>
      <c r="J7" s="70"/>
      <c r="K7" s="196">
        <v>2013</v>
      </c>
      <c r="L7" s="196"/>
      <c r="M7" s="70"/>
      <c r="N7" s="6"/>
      <c r="O7" s="70"/>
      <c r="P7" s="196">
        <v>2012</v>
      </c>
      <c r="Q7" s="196"/>
      <c r="R7" s="70"/>
      <c r="S7" s="6"/>
      <c r="T7" s="22"/>
      <c r="U7" s="195">
        <v>2011</v>
      </c>
      <c r="V7" s="195"/>
      <c r="W7" s="22"/>
      <c r="X7" s="6"/>
      <c r="Y7" s="22"/>
      <c r="Z7" s="195">
        <v>2014</v>
      </c>
      <c r="AA7" s="195"/>
      <c r="AB7" s="22"/>
      <c r="AC7" s="6"/>
      <c r="AD7" s="22"/>
      <c r="AE7" s="195">
        <v>2013</v>
      </c>
      <c r="AF7" s="195"/>
      <c r="AG7" s="22"/>
      <c r="AH7" s="6"/>
      <c r="AI7" s="22"/>
      <c r="AJ7" s="195">
        <v>2012</v>
      </c>
      <c r="AK7" s="195"/>
      <c r="AL7" s="22"/>
      <c r="AM7" s="6"/>
      <c r="AN7" s="22"/>
      <c r="AO7" s="195">
        <v>2011</v>
      </c>
      <c r="AP7" s="195"/>
      <c r="AQ7" s="22"/>
      <c r="AR7" s="6"/>
    </row>
    <row r="8" spans="2:44" ht="16.5" thickBot="1">
      <c r="B8" s="20" t="s">
        <v>16</v>
      </c>
      <c r="C8" s="21" t="e">
        <f>IF(RIGHT(#REF!,2)="12",RIGHT(#REF!,2)&amp;"M",RIGHT(#REF!,1)&amp;"M")</f>
        <v>#REF!</v>
      </c>
      <c r="E8" s="71" t="s">
        <v>402</v>
      </c>
      <c r="F8" s="71" t="s">
        <v>403</v>
      </c>
      <c r="G8" s="71" t="s">
        <v>404</v>
      </c>
      <c r="H8" s="71" t="s">
        <v>405</v>
      </c>
      <c r="J8" s="71" t="s">
        <v>402</v>
      </c>
      <c r="K8" s="71" t="s">
        <v>403</v>
      </c>
      <c r="L8" s="71" t="s">
        <v>404</v>
      </c>
      <c r="M8" s="71" t="s">
        <v>405</v>
      </c>
      <c r="O8" s="71" t="s">
        <v>402</v>
      </c>
      <c r="P8" s="71" t="s">
        <v>403</v>
      </c>
      <c r="Q8" s="71" t="s">
        <v>404</v>
      </c>
      <c r="R8" s="71" t="s">
        <v>405</v>
      </c>
      <c r="T8" s="21" t="s">
        <v>402</v>
      </c>
      <c r="U8" s="21" t="s">
        <v>403</v>
      </c>
      <c r="V8" s="21" t="s">
        <v>404</v>
      </c>
      <c r="W8" s="21" t="s">
        <v>405</v>
      </c>
      <c r="Y8" s="21" t="s">
        <v>389</v>
      </c>
      <c r="Z8" s="21" t="s">
        <v>390</v>
      </c>
      <c r="AA8" s="21" t="s">
        <v>391</v>
      </c>
      <c r="AB8" s="21" t="s">
        <v>392</v>
      </c>
      <c r="AD8" s="21" t="s">
        <v>389</v>
      </c>
      <c r="AE8" s="21" t="s">
        <v>390</v>
      </c>
      <c r="AF8" s="21" t="s">
        <v>391</v>
      </c>
      <c r="AG8" s="21" t="s">
        <v>392</v>
      </c>
      <c r="AI8" s="21" t="s">
        <v>389</v>
      </c>
      <c r="AJ8" s="21" t="s">
        <v>390</v>
      </c>
      <c r="AK8" s="21" t="s">
        <v>391</v>
      </c>
      <c r="AL8" s="21" t="s">
        <v>392</v>
      </c>
      <c r="AN8" s="21" t="s">
        <v>389</v>
      </c>
      <c r="AO8" s="21" t="s">
        <v>390</v>
      </c>
      <c r="AP8" s="21" t="s">
        <v>391</v>
      </c>
      <c r="AQ8" s="21" t="s">
        <v>392</v>
      </c>
    </row>
    <row r="9" spans="2:44" s="3" customFormat="1">
      <c r="B9" s="36" t="s">
        <v>301</v>
      </c>
      <c r="C9" s="37" t="e">
        <f>#REF!/1000</f>
        <v>#REF!</v>
      </c>
      <c r="D9" s="10"/>
      <c r="E9" s="59">
        <v>624.95808149584104</v>
      </c>
      <c r="F9" s="59">
        <v>1318.0032476044701</v>
      </c>
      <c r="G9" s="59">
        <v>2159.4520225397901</v>
      </c>
      <c r="H9" s="59" t="e">
        <f>IF(AND($F$7=VALUE($C$4),H$8=$C$8),$C9,0)</f>
        <v>#REF!</v>
      </c>
      <c r="I9" s="10"/>
      <c r="J9" s="59">
        <v>557.12123716189001</v>
      </c>
      <c r="K9" s="59">
        <v>1148.6782891865598</v>
      </c>
      <c r="L9" s="59">
        <v>1748.8957047162498</v>
      </c>
      <c r="M9" s="59">
        <v>2357.9510373292101</v>
      </c>
      <c r="N9" s="10"/>
      <c r="O9" s="59">
        <v>541.9409295112099</v>
      </c>
      <c r="P9" s="59">
        <v>1117.34838652761</v>
      </c>
      <c r="Q9" s="59">
        <v>1704.1212059884799</v>
      </c>
      <c r="R9" s="59">
        <v>2321.47038436303</v>
      </c>
      <c r="S9" s="10"/>
      <c r="T9" s="59">
        <v>519.63256318250296</v>
      </c>
      <c r="U9" s="59">
        <v>1060.04090678032</v>
      </c>
      <c r="V9" s="59">
        <v>1603.9156067102599</v>
      </c>
      <c r="W9" s="59">
        <v>2163.8117132318803</v>
      </c>
      <c r="X9" s="10"/>
      <c r="Y9" s="38">
        <f t="shared" ref="Y9:Y24" si="0">+E9</f>
        <v>624.95808149584104</v>
      </c>
      <c r="Z9" s="38">
        <f>+F9-E9</f>
        <v>693.04516610862902</v>
      </c>
      <c r="AA9" s="38">
        <f t="shared" ref="AA9:AB24" si="1">+G9-F9</f>
        <v>841.44877493531999</v>
      </c>
      <c r="AB9" s="38" t="e">
        <f t="shared" si="1"/>
        <v>#REF!</v>
      </c>
      <c r="AC9" s="10"/>
      <c r="AD9" s="38">
        <f t="shared" ref="AD9:AD24" si="2">+J9</f>
        <v>557.12123716189001</v>
      </c>
      <c r="AE9" s="38">
        <f t="shared" ref="AE9:AG24" si="3">+K9-J9</f>
        <v>591.55705202466982</v>
      </c>
      <c r="AF9" s="38">
        <f t="shared" si="3"/>
        <v>600.21741552969002</v>
      </c>
      <c r="AG9" s="38">
        <f t="shared" si="3"/>
        <v>609.05533261296023</v>
      </c>
      <c r="AH9" s="10"/>
      <c r="AI9" s="38">
        <f t="shared" ref="AI9:AI24" si="4">+O9</f>
        <v>541.9409295112099</v>
      </c>
      <c r="AJ9" s="38">
        <f t="shared" ref="AJ9:AL24" si="5">+P9-O9</f>
        <v>575.40745701640014</v>
      </c>
      <c r="AK9" s="38">
        <f t="shared" si="5"/>
        <v>586.77281946086987</v>
      </c>
      <c r="AL9" s="38">
        <f t="shared" si="5"/>
        <v>617.34917837455009</v>
      </c>
      <c r="AM9" s="10"/>
      <c r="AN9" s="38">
        <f t="shared" ref="AN9:AN24" si="6">+T9</f>
        <v>519.63256318250296</v>
      </c>
      <c r="AO9" s="38">
        <f t="shared" ref="AO9:AQ24" si="7">+U9-T9</f>
        <v>540.40834359781707</v>
      </c>
      <c r="AP9" s="38">
        <f t="shared" si="7"/>
        <v>543.87469992993988</v>
      </c>
      <c r="AQ9" s="38">
        <f t="shared" si="7"/>
        <v>559.89610652162037</v>
      </c>
      <c r="AR9" s="10"/>
    </row>
    <row r="10" spans="2:44" s="3" customFormat="1">
      <c r="B10" s="5" t="s">
        <v>302</v>
      </c>
      <c r="C10" s="8" t="e">
        <f>#REF!/1000</f>
        <v>#REF!</v>
      </c>
      <c r="D10" s="10"/>
      <c r="E10" s="62" t="e">
        <f>679.759344494966+#REF!</f>
        <v>#REF!</v>
      </c>
      <c r="F10" s="62">
        <v>1388.3162842811621</v>
      </c>
      <c r="G10" s="62" t="e">
        <f>2046.21376846483+#REF!</f>
        <v>#REF!</v>
      </c>
      <c r="H10" s="62" t="e">
        <f>IF(AND($F$7=VALUE($C$4),H$8=$C$8),$C10,0)+#REF!</f>
        <v>#REF!</v>
      </c>
      <c r="I10" s="10"/>
      <c r="J10" s="62" t="e">
        <f>584.5479569968+#REF!</f>
        <v>#REF!</v>
      </c>
      <c r="K10" s="62" t="e">
        <f>1180.8875917161++#REF!</f>
        <v>#REF!</v>
      </c>
      <c r="L10" s="62" t="e">
        <f>1765.44127254545+#REF!</f>
        <v>#REF!</v>
      </c>
      <c r="M10" s="62" t="e">
        <f>2451.34714548727++#REF!</f>
        <v>#REF!</v>
      </c>
      <c r="N10" s="10"/>
      <c r="O10" s="62">
        <v>612.07918008429999</v>
      </c>
      <c r="P10" s="62">
        <v>1259.8646706456002</v>
      </c>
      <c r="Q10" s="62">
        <v>1869.9466459700998</v>
      </c>
      <c r="R10" s="62">
        <v>2490.4933509480998</v>
      </c>
      <c r="S10" s="10"/>
      <c r="T10" s="62">
        <v>622.1398414110771</v>
      </c>
      <c r="U10" s="62">
        <v>1262.9807898335698</v>
      </c>
      <c r="V10" s="62">
        <v>1903.5077852309403</v>
      </c>
      <c r="W10" s="62">
        <v>2546.9779341117701</v>
      </c>
      <c r="X10" s="10"/>
      <c r="Y10" s="4" t="e">
        <f t="shared" si="0"/>
        <v>#REF!</v>
      </c>
      <c r="Z10" s="4" t="e">
        <f t="shared" ref="Z10:Z24" si="8">+F10-E10</f>
        <v>#REF!</v>
      </c>
      <c r="AA10" s="4" t="e">
        <f t="shared" si="1"/>
        <v>#REF!</v>
      </c>
      <c r="AB10" s="4" t="e">
        <f t="shared" si="1"/>
        <v>#REF!</v>
      </c>
      <c r="AC10" s="10"/>
      <c r="AD10" s="4" t="e">
        <f t="shared" si="2"/>
        <v>#REF!</v>
      </c>
      <c r="AE10" s="4" t="e">
        <f t="shared" si="3"/>
        <v>#REF!</v>
      </c>
      <c r="AF10" s="4" t="e">
        <f t="shared" si="3"/>
        <v>#REF!</v>
      </c>
      <c r="AG10" s="4" t="e">
        <f t="shared" si="3"/>
        <v>#REF!</v>
      </c>
      <c r="AH10" s="10"/>
      <c r="AI10" s="4">
        <f t="shared" si="4"/>
        <v>612.07918008429999</v>
      </c>
      <c r="AJ10" s="4">
        <f t="shared" si="5"/>
        <v>647.78549056130021</v>
      </c>
      <c r="AK10" s="4">
        <f t="shared" si="5"/>
        <v>610.08197532449958</v>
      </c>
      <c r="AL10" s="4">
        <f t="shared" si="5"/>
        <v>620.54670497799998</v>
      </c>
      <c r="AM10" s="10"/>
      <c r="AN10" s="4">
        <f t="shared" si="6"/>
        <v>622.1398414110771</v>
      </c>
      <c r="AO10" s="4">
        <f t="shared" si="7"/>
        <v>640.84094842249272</v>
      </c>
      <c r="AP10" s="4">
        <f t="shared" si="7"/>
        <v>640.52699539737046</v>
      </c>
      <c r="AQ10" s="4">
        <f t="shared" si="7"/>
        <v>643.47014888082981</v>
      </c>
      <c r="AR10" s="10"/>
    </row>
    <row r="11" spans="2:44" ht="15.75">
      <c r="B11" s="28" t="s">
        <v>321</v>
      </c>
      <c r="C11" s="29" t="e">
        <f>+C9+C10</f>
        <v>#REF!</v>
      </c>
      <c r="D11" s="12"/>
      <c r="E11" s="29" t="e">
        <f>+E9+E10</f>
        <v>#REF!</v>
      </c>
      <c r="F11" s="29">
        <v>2706.3195318856324</v>
      </c>
      <c r="G11" s="29" t="e">
        <f>+G9+G10</f>
        <v>#REF!</v>
      </c>
      <c r="H11" s="29" t="e">
        <f>+H9+H10</f>
        <v>#REF!</v>
      </c>
      <c r="I11" s="12"/>
      <c r="J11" s="29" t="e">
        <f>+J9+J10</f>
        <v>#REF!</v>
      </c>
      <c r="K11" s="29" t="e">
        <f>+K9+K10</f>
        <v>#REF!</v>
      </c>
      <c r="L11" s="29" t="e">
        <f>+L9+L10</f>
        <v>#REF!</v>
      </c>
      <c r="M11" s="29" t="e">
        <f>+M9+M10</f>
        <v>#REF!</v>
      </c>
      <c r="N11" s="12"/>
      <c r="O11" s="29">
        <f t="shared" ref="O11:W11" si="9">+O9+O10</f>
        <v>1154.0201095955099</v>
      </c>
      <c r="P11" s="29">
        <f t="shared" si="9"/>
        <v>2377.2130571732105</v>
      </c>
      <c r="Q11" s="29">
        <f t="shared" si="9"/>
        <v>3574.0678519585799</v>
      </c>
      <c r="R11" s="29">
        <f t="shared" si="9"/>
        <v>4811.9637353111302</v>
      </c>
      <c r="S11" s="12"/>
      <c r="T11" s="29">
        <f t="shared" si="9"/>
        <v>1141.7724045935802</v>
      </c>
      <c r="U11" s="29">
        <f t="shared" si="9"/>
        <v>2323.0216966138896</v>
      </c>
      <c r="V11" s="29">
        <f t="shared" si="9"/>
        <v>3507.4233919412</v>
      </c>
      <c r="W11" s="29">
        <f t="shared" si="9"/>
        <v>4710.7896473436504</v>
      </c>
      <c r="X11" s="12"/>
      <c r="Y11" s="30" t="e">
        <f t="shared" si="0"/>
        <v>#REF!</v>
      </c>
      <c r="Z11" s="30" t="e">
        <f t="shared" si="8"/>
        <v>#REF!</v>
      </c>
      <c r="AA11" s="30" t="e">
        <f t="shared" si="1"/>
        <v>#REF!</v>
      </c>
      <c r="AB11" s="30" t="e">
        <f t="shared" si="1"/>
        <v>#REF!</v>
      </c>
      <c r="AC11" s="12"/>
      <c r="AD11" s="30" t="e">
        <f t="shared" si="2"/>
        <v>#REF!</v>
      </c>
      <c r="AE11" s="30" t="e">
        <f t="shared" si="3"/>
        <v>#REF!</v>
      </c>
      <c r="AF11" s="30" t="e">
        <f t="shared" si="3"/>
        <v>#REF!</v>
      </c>
      <c r="AG11" s="30" t="e">
        <f t="shared" si="3"/>
        <v>#REF!</v>
      </c>
      <c r="AH11" s="12"/>
      <c r="AI11" s="30">
        <f t="shared" si="4"/>
        <v>1154.0201095955099</v>
      </c>
      <c r="AJ11" s="30">
        <f t="shared" si="5"/>
        <v>1223.1929475777006</v>
      </c>
      <c r="AK11" s="30">
        <f t="shared" si="5"/>
        <v>1196.8547947853694</v>
      </c>
      <c r="AL11" s="30">
        <f t="shared" si="5"/>
        <v>1237.8958833525503</v>
      </c>
      <c r="AM11" s="12"/>
      <c r="AN11" s="30">
        <f t="shared" si="6"/>
        <v>1141.7724045935802</v>
      </c>
      <c r="AO11" s="30">
        <f t="shared" si="7"/>
        <v>1181.2492920203094</v>
      </c>
      <c r="AP11" s="30">
        <f t="shared" si="7"/>
        <v>1184.4016953273103</v>
      </c>
      <c r="AQ11" s="30">
        <f t="shared" si="7"/>
        <v>1203.3662554024504</v>
      </c>
      <c r="AR11" s="12"/>
    </row>
    <row r="12" spans="2:44" s="3" customFormat="1" ht="15.75">
      <c r="B12" s="28" t="s">
        <v>378</v>
      </c>
      <c r="C12" s="29" t="e">
        <f>+#REF!/1000</f>
        <v>#REF!</v>
      </c>
      <c r="D12" s="12"/>
      <c r="E12" s="63" t="e">
        <f>-189.12548470019+#REF!</f>
        <v>#REF!</v>
      </c>
      <c r="F12" s="63">
        <v>-333.54784974212509</v>
      </c>
      <c r="G12" s="63" t="e">
        <f>-361.403495536296+#REF!</f>
        <v>#REF!</v>
      </c>
      <c r="H12" s="63" t="e">
        <f>IF(AND($F$7=VALUE($C$4),H$8=$C$8),$C12,0)+#REF!</f>
        <v>#REF!</v>
      </c>
      <c r="I12" s="12"/>
      <c r="J12" s="63" t="e">
        <f>-215.576864973003+#REF!</f>
        <v>#REF!</v>
      </c>
      <c r="K12" s="63" t="e">
        <f>-468.722449547717+#REF!</f>
        <v>#REF!</v>
      </c>
      <c r="L12" s="63" t="e">
        <f>-617.933149871372+#REF!</f>
        <v>#REF!</v>
      </c>
      <c r="M12" s="63" t="e">
        <f>-877.05495404466+#REF!</f>
        <v>#REF!</v>
      </c>
      <c r="N12" s="12"/>
      <c r="O12" s="63">
        <v>-228.83798871936199</v>
      </c>
      <c r="P12" s="63">
        <v>-357.771130888936</v>
      </c>
      <c r="Q12" s="63">
        <v>-447.13447779484198</v>
      </c>
      <c r="R12" s="63">
        <v>-675.52629087128605</v>
      </c>
      <c r="S12" s="12"/>
      <c r="T12" s="63">
        <v>-184.26688431078099</v>
      </c>
      <c r="U12" s="63">
        <v>-433.21172541219096</v>
      </c>
      <c r="V12" s="63">
        <v>-511.94836812214299</v>
      </c>
      <c r="W12" s="63">
        <v>-632.72529017999989</v>
      </c>
      <c r="X12" s="12"/>
      <c r="Y12" s="30" t="e">
        <f t="shared" si="0"/>
        <v>#REF!</v>
      </c>
      <c r="Z12" s="30" t="e">
        <f t="shared" si="8"/>
        <v>#REF!</v>
      </c>
      <c r="AA12" s="30" t="e">
        <f t="shared" si="1"/>
        <v>#REF!</v>
      </c>
      <c r="AB12" s="30" t="e">
        <f t="shared" si="1"/>
        <v>#REF!</v>
      </c>
      <c r="AC12" s="12"/>
      <c r="AD12" s="30" t="e">
        <f t="shared" si="2"/>
        <v>#REF!</v>
      </c>
      <c r="AE12" s="30" t="e">
        <f t="shared" si="3"/>
        <v>#REF!</v>
      </c>
      <c r="AF12" s="30" t="e">
        <f t="shared" si="3"/>
        <v>#REF!</v>
      </c>
      <c r="AG12" s="30" t="e">
        <f t="shared" si="3"/>
        <v>#REF!</v>
      </c>
      <c r="AH12" s="12"/>
      <c r="AI12" s="30">
        <f t="shared" si="4"/>
        <v>-228.83798871936199</v>
      </c>
      <c r="AJ12" s="30">
        <f t="shared" si="5"/>
        <v>-128.93314216957401</v>
      </c>
      <c r="AK12" s="30">
        <f t="shared" si="5"/>
        <v>-89.363346905905985</v>
      </c>
      <c r="AL12" s="30">
        <f t="shared" si="5"/>
        <v>-228.39181307644407</v>
      </c>
      <c r="AM12" s="12"/>
      <c r="AN12" s="30">
        <f t="shared" si="6"/>
        <v>-184.26688431078099</v>
      </c>
      <c r="AO12" s="30">
        <f t="shared" si="7"/>
        <v>-248.94484110140996</v>
      </c>
      <c r="AP12" s="30">
        <f t="shared" si="7"/>
        <v>-78.736642709952037</v>
      </c>
      <c r="AQ12" s="30">
        <f t="shared" si="7"/>
        <v>-120.77692205785689</v>
      </c>
      <c r="AR12" s="12"/>
    </row>
    <row r="13" spans="2:44" s="3" customFormat="1">
      <c r="B13" s="36" t="s">
        <v>374</v>
      </c>
      <c r="C13" s="32" t="e">
        <f>SUM(#REF!)/1000</f>
        <v>#REF!</v>
      </c>
      <c r="D13" s="10"/>
      <c r="E13" s="60" t="e">
        <f>-0.5903589313+#REF!</f>
        <v>#REF!</v>
      </c>
      <c r="F13" s="60">
        <v>17.136190409400001</v>
      </c>
      <c r="G13" s="60" t="e">
        <f>5.4415813212+#REF!</f>
        <v>#REF!</v>
      </c>
      <c r="H13" s="60" t="e">
        <f>IF(AND($F$7=VALUE($C$4),H$8=$C$8),$C13,0)+#REF!</f>
        <v>#REF!</v>
      </c>
      <c r="I13" s="10"/>
      <c r="J13" s="60" t="e">
        <f>5.1752900228+#REF!</f>
        <v>#REF!</v>
      </c>
      <c r="K13" s="60" t="e">
        <f>15.995652793+#REF!</f>
        <v>#REF!</v>
      </c>
      <c r="L13" s="60" t="e">
        <f>16.45127577+#REF!</f>
        <v>#REF!</v>
      </c>
      <c r="M13" s="60" t="e">
        <f>23.5476336050001+#REF!</f>
        <v>#REF!</v>
      </c>
      <c r="N13" s="10"/>
      <c r="O13" s="60">
        <v>7.9635174399999994E-2</v>
      </c>
      <c r="P13" s="60">
        <v>-14.940574032400201</v>
      </c>
      <c r="Q13" s="60">
        <v>0.2817978377420004</v>
      </c>
      <c r="R13" s="60">
        <v>6.6370352381510003</v>
      </c>
      <c r="S13" s="10"/>
      <c r="T13" s="60">
        <v>22.7171763626</v>
      </c>
      <c r="U13" s="60">
        <v>33.135476201400003</v>
      </c>
      <c r="V13" s="60">
        <v>131.00301900905501</v>
      </c>
      <c r="W13" s="60">
        <v>188.56578531881101</v>
      </c>
      <c r="X13" s="10"/>
      <c r="Y13" s="33" t="e">
        <f t="shared" si="0"/>
        <v>#REF!</v>
      </c>
      <c r="Z13" s="33" t="e">
        <f t="shared" si="8"/>
        <v>#REF!</v>
      </c>
      <c r="AA13" s="33" t="e">
        <f t="shared" si="1"/>
        <v>#REF!</v>
      </c>
      <c r="AB13" s="33" t="e">
        <f t="shared" si="1"/>
        <v>#REF!</v>
      </c>
      <c r="AC13" s="10"/>
      <c r="AD13" s="33" t="e">
        <f t="shared" si="2"/>
        <v>#REF!</v>
      </c>
      <c r="AE13" s="33" t="e">
        <f t="shared" si="3"/>
        <v>#REF!</v>
      </c>
      <c r="AF13" s="33" t="e">
        <f t="shared" si="3"/>
        <v>#REF!</v>
      </c>
      <c r="AG13" s="33" t="e">
        <f t="shared" si="3"/>
        <v>#REF!</v>
      </c>
      <c r="AH13" s="10"/>
      <c r="AI13" s="33">
        <f t="shared" si="4"/>
        <v>7.9635174399999994E-2</v>
      </c>
      <c r="AJ13" s="33">
        <f t="shared" si="5"/>
        <v>-15.020209206800201</v>
      </c>
      <c r="AK13" s="33">
        <f t="shared" si="5"/>
        <v>15.222371870142203</v>
      </c>
      <c r="AL13" s="33">
        <f t="shared" si="5"/>
        <v>6.355237400409</v>
      </c>
      <c r="AM13" s="10"/>
      <c r="AN13" s="33">
        <f t="shared" si="6"/>
        <v>22.7171763626</v>
      </c>
      <c r="AO13" s="33">
        <f t="shared" si="7"/>
        <v>10.418299838800003</v>
      </c>
      <c r="AP13" s="33">
        <f t="shared" si="7"/>
        <v>97.867542807655013</v>
      </c>
      <c r="AQ13" s="33">
        <f t="shared" si="7"/>
        <v>57.562766309756</v>
      </c>
      <c r="AR13" s="10"/>
    </row>
    <row r="14" spans="2:44" s="3" customFormat="1">
      <c r="B14" s="36" t="s">
        <v>379</v>
      </c>
      <c r="C14" s="37" t="e">
        <f>+#REF!/1000</f>
        <v>#REF!</v>
      </c>
      <c r="D14" s="10"/>
      <c r="E14" s="59" t="e">
        <f>-9.0493395375+#REF!</f>
        <v>#REF!</v>
      </c>
      <c r="F14" s="59">
        <v>-139.4847537668</v>
      </c>
      <c r="G14" s="59" t="e">
        <f>-155.866681474+#REF!</f>
        <v>#REF!</v>
      </c>
      <c r="H14" s="59" t="e">
        <f>IF(AND($F$7=VALUE($C$4),H$8=$C$8),$C14,0)+#REF!</f>
        <v>#REF!</v>
      </c>
      <c r="I14" s="10"/>
      <c r="J14" s="59" t="e">
        <f>-37.8567231173+#REF!</f>
        <v>#REF!</v>
      </c>
      <c r="K14" s="59" t="e">
        <f>-104.9581126536+#REF!</f>
        <v>#REF!</v>
      </c>
      <c r="L14" s="59" t="e">
        <f>-186.9315221935+#REF!</f>
        <v>#REF!</v>
      </c>
      <c r="M14" s="59" t="e">
        <f>-211.0095790258+#REF!</f>
        <v>#REF!</v>
      </c>
      <c r="N14" s="10"/>
      <c r="O14" s="59">
        <v>-4.6490479999999996</v>
      </c>
      <c r="P14" s="59">
        <v>-13.381875460000002</v>
      </c>
      <c r="Q14" s="59">
        <v>-31.763107560000002</v>
      </c>
      <c r="R14" s="59">
        <v>-47.575024689999999</v>
      </c>
      <c r="S14" s="10"/>
      <c r="T14" s="59">
        <v>-8.1602149458100008</v>
      </c>
      <c r="U14" s="59">
        <v>-8.9616350451999995</v>
      </c>
      <c r="V14" s="59">
        <v>-12.58386174</v>
      </c>
      <c r="W14" s="59">
        <v>-16.896195395932001</v>
      </c>
      <c r="X14" s="10"/>
      <c r="Y14" s="38" t="e">
        <f t="shared" si="0"/>
        <v>#REF!</v>
      </c>
      <c r="Z14" s="38" t="e">
        <f t="shared" si="8"/>
        <v>#REF!</v>
      </c>
      <c r="AA14" s="38" t="e">
        <f t="shared" si="1"/>
        <v>#REF!</v>
      </c>
      <c r="AB14" s="38" t="e">
        <f t="shared" si="1"/>
        <v>#REF!</v>
      </c>
      <c r="AC14" s="10"/>
      <c r="AD14" s="38" t="e">
        <f t="shared" si="2"/>
        <v>#REF!</v>
      </c>
      <c r="AE14" s="38" t="e">
        <f t="shared" si="3"/>
        <v>#REF!</v>
      </c>
      <c r="AF14" s="38" t="e">
        <f t="shared" si="3"/>
        <v>#REF!</v>
      </c>
      <c r="AG14" s="38" t="e">
        <f t="shared" si="3"/>
        <v>#REF!</v>
      </c>
      <c r="AH14" s="10"/>
      <c r="AI14" s="38">
        <f t="shared" si="4"/>
        <v>-4.6490479999999996</v>
      </c>
      <c r="AJ14" s="38">
        <f t="shared" si="5"/>
        <v>-8.7328274600000029</v>
      </c>
      <c r="AK14" s="38">
        <f t="shared" si="5"/>
        <v>-18.381232099999998</v>
      </c>
      <c r="AL14" s="38">
        <f t="shared" si="5"/>
        <v>-15.811917129999998</v>
      </c>
      <c r="AM14" s="10"/>
      <c r="AN14" s="38">
        <f t="shared" si="6"/>
        <v>-8.1602149458100008</v>
      </c>
      <c r="AO14" s="38">
        <f t="shared" si="7"/>
        <v>-0.8014200993899987</v>
      </c>
      <c r="AP14" s="38">
        <f t="shared" si="7"/>
        <v>-3.6222266948000001</v>
      </c>
      <c r="AQ14" s="38">
        <f t="shared" si="7"/>
        <v>-4.3123336559320009</v>
      </c>
      <c r="AR14" s="10"/>
    </row>
    <row r="15" spans="2:44" s="3" customFormat="1">
      <c r="B15" s="36" t="s">
        <v>380</v>
      </c>
      <c r="C15" s="37" t="e">
        <f>+#REF!/1000</f>
        <v>#REF!</v>
      </c>
      <c r="D15" s="10"/>
      <c r="E15" s="59" t="e">
        <f>0+#REF!</f>
        <v>#REF!</v>
      </c>
      <c r="F15" s="59">
        <v>0</v>
      </c>
      <c r="G15" s="59" t="e">
        <f>0++#REF!</f>
        <v>#REF!</v>
      </c>
      <c r="H15" s="59" t="e">
        <f>IF(AND($F$7=VALUE($C$4),H$8=$C$8),$C15,0)+#REF!</f>
        <v>#REF!</v>
      </c>
      <c r="I15" s="10"/>
      <c r="J15" s="59" t="e">
        <f>0+#REF!</f>
        <v>#REF!</v>
      </c>
      <c r="K15" s="59" t="e">
        <f>0+#REF!</f>
        <v>#REF!</v>
      </c>
      <c r="L15" s="59" t="e">
        <f>0+#REF!</f>
        <v>#REF!</v>
      </c>
      <c r="M15" s="59" t="e">
        <f>0+#REF!</f>
        <v>#REF!</v>
      </c>
      <c r="N15" s="10"/>
      <c r="O15" s="59">
        <v>0</v>
      </c>
      <c r="P15" s="59">
        <v>0</v>
      </c>
      <c r="Q15" s="59">
        <v>0</v>
      </c>
      <c r="R15" s="59">
        <v>0</v>
      </c>
      <c r="S15" s="10"/>
      <c r="T15" s="59">
        <v>0</v>
      </c>
      <c r="U15" s="59">
        <v>0</v>
      </c>
      <c r="V15" s="59">
        <v>0</v>
      </c>
      <c r="W15" s="59">
        <v>0</v>
      </c>
      <c r="X15" s="10"/>
      <c r="Y15" s="38" t="e">
        <f t="shared" si="0"/>
        <v>#REF!</v>
      </c>
      <c r="Z15" s="38" t="e">
        <f t="shared" si="8"/>
        <v>#REF!</v>
      </c>
      <c r="AA15" s="38" t="e">
        <f t="shared" si="1"/>
        <v>#REF!</v>
      </c>
      <c r="AB15" s="38" t="e">
        <f t="shared" si="1"/>
        <v>#REF!</v>
      </c>
      <c r="AC15" s="10"/>
      <c r="AD15" s="38" t="e">
        <f t="shared" si="2"/>
        <v>#REF!</v>
      </c>
      <c r="AE15" s="38" t="e">
        <f t="shared" si="3"/>
        <v>#REF!</v>
      </c>
      <c r="AF15" s="38" t="e">
        <f t="shared" si="3"/>
        <v>#REF!</v>
      </c>
      <c r="AG15" s="38" t="e">
        <f t="shared" si="3"/>
        <v>#REF!</v>
      </c>
      <c r="AH15" s="10"/>
      <c r="AI15" s="38">
        <f t="shared" si="4"/>
        <v>0</v>
      </c>
      <c r="AJ15" s="38">
        <f t="shared" si="5"/>
        <v>0</v>
      </c>
      <c r="AK15" s="38">
        <f t="shared" si="5"/>
        <v>0</v>
      </c>
      <c r="AL15" s="38">
        <f t="shared" si="5"/>
        <v>0</v>
      </c>
      <c r="AM15" s="10"/>
      <c r="AN15" s="38">
        <f t="shared" si="6"/>
        <v>0</v>
      </c>
      <c r="AO15" s="38">
        <f t="shared" si="7"/>
        <v>0</v>
      </c>
      <c r="AP15" s="38">
        <f t="shared" si="7"/>
        <v>0</v>
      </c>
      <c r="AQ15" s="38">
        <f t="shared" si="7"/>
        <v>0</v>
      </c>
      <c r="AR15" s="10"/>
    </row>
    <row r="16" spans="2:44" s="3" customFormat="1">
      <c r="B16" s="36" t="s">
        <v>411</v>
      </c>
      <c r="C16" s="37" t="e">
        <f>+#REF!/1000</f>
        <v>#REF!</v>
      </c>
      <c r="D16" s="10"/>
      <c r="E16" s="59" t="e">
        <f>0+#REF!</f>
        <v>#REF!</v>
      </c>
      <c r="F16" s="59">
        <v>0</v>
      </c>
      <c r="G16" s="59" t="e">
        <f>-0.040665+#REF!</f>
        <v>#REF!</v>
      </c>
      <c r="H16" s="59" t="e">
        <f>IF(AND($F$7=VALUE($C$4),H$8=$C$8),$C16,0)+#REF!</f>
        <v>#REF!</v>
      </c>
      <c r="I16" s="10"/>
      <c r="J16" s="59" t="e">
        <f>0+#REF!</f>
        <v>#REF!</v>
      </c>
      <c r="K16" s="59" t="e">
        <f>0+#REF!</f>
        <v>#REF!</v>
      </c>
      <c r="L16" s="59" t="e">
        <f>-0.052548+#REF!</f>
        <v>#REF!</v>
      </c>
      <c r="M16" s="59" t="e">
        <f>0.06871975+#REF!</f>
        <v>#REF!</v>
      </c>
      <c r="N16" s="10"/>
      <c r="O16" s="59">
        <v>0</v>
      </c>
      <c r="P16" s="59">
        <v>1.4231698275210001</v>
      </c>
      <c r="Q16" s="59">
        <v>1.4366856858900001</v>
      </c>
      <c r="R16" s="59">
        <v>1.2500061342569999</v>
      </c>
      <c r="S16" s="10"/>
      <c r="T16" s="59">
        <v>0</v>
      </c>
      <c r="U16" s="59">
        <v>0</v>
      </c>
      <c r="V16" s="59">
        <v>0</v>
      </c>
      <c r="W16" s="59">
        <v>-3.4911900000000003E-2</v>
      </c>
      <c r="X16" s="10"/>
      <c r="Y16" s="38" t="e">
        <f t="shared" si="0"/>
        <v>#REF!</v>
      </c>
      <c r="Z16" s="38" t="e">
        <f t="shared" si="8"/>
        <v>#REF!</v>
      </c>
      <c r="AA16" s="38" t="e">
        <f t="shared" si="1"/>
        <v>#REF!</v>
      </c>
      <c r="AB16" s="38" t="e">
        <f t="shared" si="1"/>
        <v>#REF!</v>
      </c>
      <c r="AC16" s="10"/>
      <c r="AD16" s="38" t="e">
        <f t="shared" si="2"/>
        <v>#REF!</v>
      </c>
      <c r="AE16" s="38" t="e">
        <f t="shared" si="3"/>
        <v>#REF!</v>
      </c>
      <c r="AF16" s="38" t="e">
        <f t="shared" si="3"/>
        <v>#REF!</v>
      </c>
      <c r="AG16" s="38" t="e">
        <f t="shared" si="3"/>
        <v>#REF!</v>
      </c>
      <c r="AH16" s="10"/>
      <c r="AI16" s="38">
        <f t="shared" si="4"/>
        <v>0</v>
      </c>
      <c r="AJ16" s="38">
        <f t="shared" si="5"/>
        <v>1.4231698275210001</v>
      </c>
      <c r="AK16" s="38">
        <f t="shared" si="5"/>
        <v>1.3515858369000044E-2</v>
      </c>
      <c r="AL16" s="38">
        <f t="shared" si="5"/>
        <v>-0.18667955163300021</v>
      </c>
      <c r="AM16" s="10"/>
      <c r="AN16" s="38">
        <f t="shared" si="6"/>
        <v>0</v>
      </c>
      <c r="AO16" s="38">
        <f t="shared" si="7"/>
        <v>0</v>
      </c>
      <c r="AP16" s="38">
        <f t="shared" si="7"/>
        <v>0</v>
      </c>
      <c r="AQ16" s="38">
        <f t="shared" si="7"/>
        <v>-3.4911900000000003E-2</v>
      </c>
      <c r="AR16" s="10"/>
    </row>
    <row r="17" spans="2:44" s="3" customFormat="1">
      <c r="B17" s="25" t="s">
        <v>381</v>
      </c>
      <c r="C17" s="26" t="e">
        <f>+#REF!/1000</f>
        <v>#REF!</v>
      </c>
      <c r="D17" s="10"/>
      <c r="E17" s="26" t="e">
        <f>+E13+E14+E15+E16</f>
        <v>#REF!</v>
      </c>
      <c r="F17" s="26">
        <v>-122.3485633574</v>
      </c>
      <c r="G17" s="26" t="e">
        <f>+G13+G14+G15+G16</f>
        <v>#REF!</v>
      </c>
      <c r="H17" s="26" t="e">
        <f>+H13+H14+H15+H16</f>
        <v>#REF!</v>
      </c>
      <c r="I17" s="10"/>
      <c r="J17" s="26" t="e">
        <f>+J13+J14+J15+J16</f>
        <v>#REF!</v>
      </c>
      <c r="K17" s="26" t="e">
        <f>+K13+K14+K15+K16</f>
        <v>#REF!</v>
      </c>
      <c r="L17" s="26" t="e">
        <f>+L13+L14+L15+L16</f>
        <v>#REF!</v>
      </c>
      <c r="M17" s="26" t="e">
        <f>+M13+M14+M15+M16</f>
        <v>#REF!</v>
      </c>
      <c r="N17" s="10"/>
      <c r="O17" s="26">
        <f t="shared" ref="O17:W17" si="10">+O13+O14+O15+O16</f>
        <v>-4.5694128255999997</v>
      </c>
      <c r="P17" s="26">
        <f t="shared" si="10"/>
        <v>-26.899279664879202</v>
      </c>
      <c r="Q17" s="26">
        <f t="shared" si="10"/>
        <v>-30.044624036367999</v>
      </c>
      <c r="R17" s="26">
        <f t="shared" si="10"/>
        <v>-39.687983317592</v>
      </c>
      <c r="S17" s="10"/>
      <c r="T17" s="26">
        <f t="shared" si="10"/>
        <v>14.556961416789999</v>
      </c>
      <c r="U17" s="26">
        <f t="shared" si="10"/>
        <v>24.173841156200005</v>
      </c>
      <c r="V17" s="26">
        <f t="shared" si="10"/>
        <v>118.41915726905501</v>
      </c>
      <c r="W17" s="26">
        <f t="shared" si="10"/>
        <v>171.634678022879</v>
      </c>
      <c r="X17" s="10"/>
      <c r="Y17" s="27" t="e">
        <f t="shared" si="0"/>
        <v>#REF!</v>
      </c>
      <c r="Z17" s="27" t="e">
        <f t="shared" si="8"/>
        <v>#REF!</v>
      </c>
      <c r="AA17" s="27" t="e">
        <f t="shared" si="1"/>
        <v>#REF!</v>
      </c>
      <c r="AB17" s="27" t="e">
        <f t="shared" si="1"/>
        <v>#REF!</v>
      </c>
      <c r="AC17" s="10"/>
      <c r="AD17" s="27" t="e">
        <f t="shared" si="2"/>
        <v>#REF!</v>
      </c>
      <c r="AE17" s="27" t="e">
        <f t="shared" si="3"/>
        <v>#REF!</v>
      </c>
      <c r="AF17" s="27" t="e">
        <f t="shared" si="3"/>
        <v>#REF!</v>
      </c>
      <c r="AG17" s="27" t="e">
        <f t="shared" si="3"/>
        <v>#REF!</v>
      </c>
      <c r="AH17" s="10"/>
      <c r="AI17" s="27">
        <f t="shared" si="4"/>
        <v>-4.5694128255999997</v>
      </c>
      <c r="AJ17" s="27">
        <f t="shared" si="5"/>
        <v>-22.329866839279202</v>
      </c>
      <c r="AK17" s="27">
        <f t="shared" si="5"/>
        <v>-3.1453443714887968</v>
      </c>
      <c r="AL17" s="27">
        <f t="shared" si="5"/>
        <v>-9.6433592812240008</v>
      </c>
      <c r="AM17" s="10"/>
      <c r="AN17" s="27">
        <f t="shared" si="6"/>
        <v>14.556961416789999</v>
      </c>
      <c r="AO17" s="27">
        <f t="shared" si="7"/>
        <v>9.6168797394100061</v>
      </c>
      <c r="AP17" s="27">
        <f t="shared" si="7"/>
        <v>94.245316112854994</v>
      </c>
      <c r="AQ17" s="27">
        <f t="shared" si="7"/>
        <v>53.215520753823995</v>
      </c>
      <c r="AR17" s="10"/>
    </row>
    <row r="18" spans="2:44" s="3" customFormat="1" ht="15.75">
      <c r="B18" s="28" t="s">
        <v>407</v>
      </c>
      <c r="C18" s="29" t="e">
        <f>+C12+C17</f>
        <v>#REF!</v>
      </c>
      <c r="D18" s="12"/>
      <c r="E18" s="29" t="e">
        <f>+E12+E17</f>
        <v>#REF!</v>
      </c>
      <c r="F18" s="29">
        <v>-455.89641309952509</v>
      </c>
      <c r="G18" s="29" t="e">
        <f>+G12+G17</f>
        <v>#REF!</v>
      </c>
      <c r="H18" s="29" t="e">
        <f>+H12+H17</f>
        <v>#REF!</v>
      </c>
      <c r="I18" s="12"/>
      <c r="J18" s="29" t="e">
        <f>+J12+J17</f>
        <v>#REF!</v>
      </c>
      <c r="K18" s="29" t="e">
        <f>+K12+K17</f>
        <v>#REF!</v>
      </c>
      <c r="L18" s="29" t="e">
        <f>+L12+L17</f>
        <v>#REF!</v>
      </c>
      <c r="M18" s="29" t="e">
        <f>+M12+M17</f>
        <v>#REF!</v>
      </c>
      <c r="N18" s="12"/>
      <c r="O18" s="29">
        <f t="shared" ref="O18:W18" si="11">+O12+O17</f>
        <v>-233.407401544962</v>
      </c>
      <c r="P18" s="29">
        <f t="shared" si="11"/>
        <v>-384.6704105538152</v>
      </c>
      <c r="Q18" s="29">
        <f t="shared" si="11"/>
        <v>-477.17910183121001</v>
      </c>
      <c r="R18" s="29">
        <f t="shared" si="11"/>
        <v>-715.21427418887811</v>
      </c>
      <c r="S18" s="12"/>
      <c r="T18" s="29">
        <f t="shared" si="11"/>
        <v>-169.70992289399101</v>
      </c>
      <c r="U18" s="29">
        <f t="shared" si="11"/>
        <v>-409.03788425599095</v>
      </c>
      <c r="V18" s="29">
        <f t="shared" si="11"/>
        <v>-393.52921085308799</v>
      </c>
      <c r="W18" s="29">
        <f t="shared" si="11"/>
        <v>-461.09061215712086</v>
      </c>
      <c r="X18" s="12"/>
      <c r="Y18" s="30" t="e">
        <f t="shared" si="0"/>
        <v>#REF!</v>
      </c>
      <c r="Z18" s="30" t="e">
        <f t="shared" si="8"/>
        <v>#REF!</v>
      </c>
      <c r="AA18" s="30" t="e">
        <f t="shared" si="1"/>
        <v>#REF!</v>
      </c>
      <c r="AB18" s="30" t="e">
        <f t="shared" si="1"/>
        <v>#REF!</v>
      </c>
      <c r="AC18" s="12"/>
      <c r="AD18" s="30" t="e">
        <f t="shared" si="2"/>
        <v>#REF!</v>
      </c>
      <c r="AE18" s="30" t="e">
        <f t="shared" si="3"/>
        <v>#REF!</v>
      </c>
      <c r="AF18" s="30" t="e">
        <f t="shared" si="3"/>
        <v>#REF!</v>
      </c>
      <c r="AG18" s="30" t="e">
        <f t="shared" si="3"/>
        <v>#REF!</v>
      </c>
      <c r="AH18" s="12"/>
      <c r="AI18" s="30">
        <f t="shared" si="4"/>
        <v>-233.407401544962</v>
      </c>
      <c r="AJ18" s="30">
        <f t="shared" si="5"/>
        <v>-151.2630090088532</v>
      </c>
      <c r="AK18" s="30">
        <f t="shared" si="5"/>
        <v>-92.508691277394803</v>
      </c>
      <c r="AL18" s="30">
        <f t="shared" si="5"/>
        <v>-238.0351723576681</v>
      </c>
      <c r="AM18" s="12"/>
      <c r="AN18" s="30">
        <f t="shared" si="6"/>
        <v>-169.70992289399101</v>
      </c>
      <c r="AO18" s="30">
        <f t="shared" si="7"/>
        <v>-239.32796136199994</v>
      </c>
      <c r="AP18" s="30">
        <f t="shared" si="7"/>
        <v>15.508673402902957</v>
      </c>
      <c r="AQ18" s="30">
        <f t="shared" si="7"/>
        <v>-67.56140130403287</v>
      </c>
      <c r="AR18" s="12"/>
    </row>
    <row r="19" spans="2:44" s="3" customFormat="1">
      <c r="B19" s="39" t="s">
        <v>416</v>
      </c>
      <c r="C19" s="32" t="e">
        <f>+#REF!/1000</f>
        <v>#REF!</v>
      </c>
      <c r="D19" s="10"/>
      <c r="E19" s="60" t="e">
        <f>-117.028241572925+#REF!</f>
        <v>#REF!</v>
      </c>
      <c r="F19" s="60">
        <v>-235.84212973635701</v>
      </c>
      <c r="G19" s="60" t="e">
        <f>-355.089356458972+#REF!</f>
        <v>#REF!</v>
      </c>
      <c r="H19" s="60" t="e">
        <f>IF(AND($F$7=VALUE($C$4),H$8=$C$8),$C19,0)+#REF!</f>
        <v>#REF!</v>
      </c>
      <c r="I19" s="10"/>
      <c r="J19" s="60" t="e">
        <f>-114.90414616955+#REF!</f>
        <v>#REF!</v>
      </c>
      <c r="K19" s="60" t="e">
        <f>-237.252693448783+#REF!</f>
        <v>#REF!</v>
      </c>
      <c r="L19" s="60" t="e">
        <f>-353.195240012878+#REF!</f>
        <v>#REF!</v>
      </c>
      <c r="M19" s="60" t="e">
        <f>-490.543237947472+#REF!</f>
        <v>#REF!</v>
      </c>
      <c r="N19" s="10"/>
      <c r="O19" s="60">
        <v>-115.821087722201</v>
      </c>
      <c r="P19" s="60">
        <v>-230.45678886213298</v>
      </c>
      <c r="Q19" s="60">
        <v>-342.42951341767696</v>
      </c>
      <c r="R19" s="60">
        <v>-475.31586105054805</v>
      </c>
      <c r="S19" s="10"/>
      <c r="T19" s="60">
        <v>-111.47730799548199</v>
      </c>
      <c r="U19" s="60">
        <v>-223.243577480868</v>
      </c>
      <c r="V19" s="60">
        <v>-341.625617048832</v>
      </c>
      <c r="W19" s="60">
        <v>-467.27128854703807</v>
      </c>
      <c r="X19" s="10"/>
      <c r="Y19" s="33" t="e">
        <f t="shared" si="0"/>
        <v>#REF!</v>
      </c>
      <c r="Z19" s="33" t="e">
        <f t="shared" si="8"/>
        <v>#REF!</v>
      </c>
      <c r="AA19" s="33" t="e">
        <f t="shared" si="1"/>
        <v>#REF!</v>
      </c>
      <c r="AB19" s="33" t="e">
        <f t="shared" si="1"/>
        <v>#REF!</v>
      </c>
      <c r="AC19" s="10"/>
      <c r="AD19" s="33" t="e">
        <f t="shared" si="2"/>
        <v>#REF!</v>
      </c>
      <c r="AE19" s="33" t="e">
        <f t="shared" si="3"/>
        <v>#REF!</v>
      </c>
      <c r="AF19" s="33" t="e">
        <f t="shared" si="3"/>
        <v>#REF!</v>
      </c>
      <c r="AG19" s="33" t="e">
        <f t="shared" si="3"/>
        <v>#REF!</v>
      </c>
      <c r="AH19" s="10"/>
      <c r="AI19" s="33">
        <f t="shared" si="4"/>
        <v>-115.821087722201</v>
      </c>
      <c r="AJ19" s="33">
        <f t="shared" si="5"/>
        <v>-114.63570113993198</v>
      </c>
      <c r="AK19" s="33">
        <f t="shared" si="5"/>
        <v>-111.97272455554398</v>
      </c>
      <c r="AL19" s="33">
        <f t="shared" si="5"/>
        <v>-132.88634763287109</v>
      </c>
      <c r="AM19" s="10"/>
      <c r="AN19" s="33">
        <f t="shared" si="6"/>
        <v>-111.47730799548199</v>
      </c>
      <c r="AO19" s="33">
        <f t="shared" si="7"/>
        <v>-111.766269485386</v>
      </c>
      <c r="AP19" s="33">
        <f t="shared" si="7"/>
        <v>-118.382039567964</v>
      </c>
      <c r="AQ19" s="33">
        <f t="shared" si="7"/>
        <v>-125.64567149820607</v>
      </c>
      <c r="AR19" s="10"/>
    </row>
    <row r="20" spans="2:44" s="3" customFormat="1">
      <c r="B20" s="54" t="s">
        <v>8</v>
      </c>
      <c r="C20" s="26" t="e">
        <f>+#REF!/1000</f>
        <v>#REF!</v>
      </c>
      <c r="D20" s="10"/>
      <c r="E20" s="61" t="e">
        <f>0.0283657289249999+#REF!</f>
        <v>#REF!</v>
      </c>
      <c r="F20" s="61">
        <v>-2.9371680001495398E-6</v>
      </c>
      <c r="G20" s="61" t="e">
        <f>-16.70372832244+#REF!</f>
        <v>#REF!</v>
      </c>
      <c r="H20" s="61" t="e">
        <f>IF(AND($F$7=VALUE($C$4),H$8=$C$8),$C20,0)+#REF!</f>
        <v>#REF!</v>
      </c>
      <c r="I20" s="10"/>
      <c r="J20" s="61" t="e">
        <f>-2.151301108646+#REF!</f>
        <v>#REF!</v>
      </c>
      <c r="K20" s="61" t="e">
        <f>-2.31508373016+#REF!</f>
        <v>#REF!</v>
      </c>
      <c r="L20" s="61" t="e">
        <f>-124.75456928+#REF!</f>
        <v>#REF!</v>
      </c>
      <c r="M20" s="61" t="e">
        <f>-151.142658501074+#REF!</f>
        <v>#REF!</v>
      </c>
      <c r="N20" s="10"/>
      <c r="O20" s="61">
        <v>-2.3240000000005198E-6</v>
      </c>
      <c r="P20" s="61">
        <v>5.0999999999999995E-6</v>
      </c>
      <c r="Q20" s="61">
        <v>-0.6418626745749999</v>
      </c>
      <c r="R20" s="61">
        <v>-0.64067761863000006</v>
      </c>
      <c r="S20" s="10"/>
      <c r="T20" s="61">
        <v>-1.71826458990001E-2</v>
      </c>
      <c r="U20" s="61">
        <v>1.9999999999999999E-6</v>
      </c>
      <c r="V20" s="61">
        <v>-5.9189520999999994</v>
      </c>
      <c r="W20" s="61">
        <v>-87.227949031223005</v>
      </c>
      <c r="X20" s="10"/>
      <c r="Y20" s="27" t="e">
        <f t="shared" si="0"/>
        <v>#REF!</v>
      </c>
      <c r="Z20" s="27" t="e">
        <f t="shared" si="8"/>
        <v>#REF!</v>
      </c>
      <c r="AA20" s="27" t="e">
        <f t="shared" si="1"/>
        <v>#REF!</v>
      </c>
      <c r="AB20" s="27" t="e">
        <f t="shared" si="1"/>
        <v>#REF!</v>
      </c>
      <c r="AC20" s="10"/>
      <c r="AD20" s="27" t="e">
        <f t="shared" si="2"/>
        <v>#REF!</v>
      </c>
      <c r="AE20" s="27" t="e">
        <f t="shared" si="3"/>
        <v>#REF!</v>
      </c>
      <c r="AF20" s="27" t="e">
        <f t="shared" si="3"/>
        <v>#REF!</v>
      </c>
      <c r="AG20" s="27" t="e">
        <f t="shared" si="3"/>
        <v>#REF!</v>
      </c>
      <c r="AH20" s="10"/>
      <c r="AI20" s="27">
        <f t="shared" si="4"/>
        <v>-2.3240000000005198E-6</v>
      </c>
      <c r="AJ20" s="27">
        <f t="shared" si="5"/>
        <v>7.4240000000005188E-6</v>
      </c>
      <c r="AK20" s="27">
        <f t="shared" si="5"/>
        <v>-0.64186777457499988</v>
      </c>
      <c r="AL20" s="27">
        <f t="shared" si="5"/>
        <v>1.1850559449998466E-3</v>
      </c>
      <c r="AM20" s="10"/>
      <c r="AN20" s="27">
        <f t="shared" si="6"/>
        <v>-1.71826458990001E-2</v>
      </c>
      <c r="AO20" s="27">
        <f t="shared" si="7"/>
        <v>1.7184645899000098E-2</v>
      </c>
      <c r="AP20" s="27">
        <f t="shared" si="7"/>
        <v>-5.9189540999999997</v>
      </c>
      <c r="AQ20" s="27">
        <f t="shared" si="7"/>
        <v>-81.308996931223007</v>
      </c>
      <c r="AR20" s="10"/>
    </row>
    <row r="21" spans="2:44" s="3" customFormat="1" ht="15.75">
      <c r="B21" s="28" t="s">
        <v>406</v>
      </c>
      <c r="C21" s="29" t="e">
        <f>+C18+C19+C20</f>
        <v>#REF!</v>
      </c>
      <c r="D21" s="12"/>
      <c r="E21" s="29" t="e">
        <f>+E18+E19+E20</f>
        <v>#REF!</v>
      </c>
      <c r="F21" s="29">
        <v>-691.73854577305008</v>
      </c>
      <c r="G21" s="29" t="e">
        <f>+G18+G19+G20</f>
        <v>#REF!</v>
      </c>
      <c r="H21" s="29" t="e">
        <f>+H18+H19+H20</f>
        <v>#REF!</v>
      </c>
      <c r="I21" s="12"/>
      <c r="J21" s="29" t="e">
        <f>+J18+J19+J20</f>
        <v>#REF!</v>
      </c>
      <c r="K21" s="29" t="e">
        <f>+K18+K19+K20</f>
        <v>#REF!</v>
      </c>
      <c r="L21" s="29" t="e">
        <f>+L18+L19+L20</f>
        <v>#REF!</v>
      </c>
      <c r="M21" s="29" t="e">
        <f>+M18+M19+M20</f>
        <v>#REF!</v>
      </c>
      <c r="N21" s="12"/>
      <c r="O21" s="29">
        <f t="shared" ref="O21:W21" si="12">+O18+O19+O20</f>
        <v>-349.22849159116299</v>
      </c>
      <c r="P21" s="29">
        <f t="shared" si="12"/>
        <v>-615.12719431594826</v>
      </c>
      <c r="Q21" s="29">
        <f t="shared" si="12"/>
        <v>-820.25047792346197</v>
      </c>
      <c r="R21" s="29">
        <f t="shared" si="12"/>
        <v>-1191.1708128580563</v>
      </c>
      <c r="S21" s="12"/>
      <c r="T21" s="29">
        <f t="shared" si="12"/>
        <v>-281.204413535372</v>
      </c>
      <c r="U21" s="29">
        <f t="shared" si="12"/>
        <v>-632.28145973685901</v>
      </c>
      <c r="V21" s="29">
        <f t="shared" si="12"/>
        <v>-741.07378000192</v>
      </c>
      <c r="W21" s="29">
        <f t="shared" si="12"/>
        <v>-1015.5898497353819</v>
      </c>
      <c r="X21" s="12"/>
      <c r="Y21" s="30" t="e">
        <f t="shared" si="0"/>
        <v>#REF!</v>
      </c>
      <c r="Z21" s="30" t="e">
        <f t="shared" si="8"/>
        <v>#REF!</v>
      </c>
      <c r="AA21" s="30" t="e">
        <f t="shared" si="1"/>
        <v>#REF!</v>
      </c>
      <c r="AB21" s="30" t="e">
        <f t="shared" si="1"/>
        <v>#REF!</v>
      </c>
      <c r="AC21" s="12"/>
      <c r="AD21" s="30" t="e">
        <f t="shared" si="2"/>
        <v>#REF!</v>
      </c>
      <c r="AE21" s="30" t="e">
        <f t="shared" si="3"/>
        <v>#REF!</v>
      </c>
      <c r="AF21" s="30" t="e">
        <f t="shared" si="3"/>
        <v>#REF!</v>
      </c>
      <c r="AG21" s="30" t="e">
        <f t="shared" si="3"/>
        <v>#REF!</v>
      </c>
      <c r="AH21" s="12"/>
      <c r="AI21" s="30">
        <f t="shared" si="4"/>
        <v>-349.22849159116299</v>
      </c>
      <c r="AJ21" s="30">
        <f t="shared" si="5"/>
        <v>-265.89870272478527</v>
      </c>
      <c r="AK21" s="30">
        <f t="shared" si="5"/>
        <v>-205.12328360751371</v>
      </c>
      <c r="AL21" s="30">
        <f t="shared" si="5"/>
        <v>-370.92033493459428</v>
      </c>
      <c r="AM21" s="12"/>
      <c r="AN21" s="30">
        <f t="shared" si="6"/>
        <v>-281.204413535372</v>
      </c>
      <c r="AO21" s="30">
        <f t="shared" si="7"/>
        <v>-351.07704620148701</v>
      </c>
      <c r="AP21" s="30">
        <f t="shared" si="7"/>
        <v>-108.79232026506099</v>
      </c>
      <c r="AQ21" s="30">
        <f t="shared" si="7"/>
        <v>-274.5160697334619</v>
      </c>
      <c r="AR21" s="12"/>
    </row>
    <row r="22" spans="2:44" s="3" customFormat="1">
      <c r="B22" s="31" t="s">
        <v>382</v>
      </c>
      <c r="C22" s="32" t="e">
        <f>#REF!/1000</f>
        <v>#REF!</v>
      </c>
      <c r="D22" s="10"/>
      <c r="E22" s="60" t="e">
        <f>-154.140319326051+#REF!</f>
        <v>#REF!</v>
      </c>
      <c r="F22" s="60">
        <v>-391.998014667429</v>
      </c>
      <c r="G22" s="60" t="e">
        <f>-627.385276609986+#REF!</f>
        <v>#REF!</v>
      </c>
      <c r="H22" s="60" t="e">
        <f>IF(AND($F$7=VALUE($C$4),H$8=$C$8),$C22,0)+#REF!</f>
        <v>#REF!</v>
      </c>
      <c r="I22" s="10"/>
      <c r="J22" s="60" t="e">
        <f>-3.4325861147459+#REF!</f>
        <v>#REF!</v>
      </c>
      <c r="K22" s="60" t="e">
        <f>19.5189485259324+#REF!</f>
        <v>#REF!</v>
      </c>
      <c r="L22" s="60" t="e">
        <f>15.0483061257472++#REF!</f>
        <v>#REF!</v>
      </c>
      <c r="M22" s="60" t="e">
        <f>-16.7185610623622+#REF!</f>
        <v>#REF!</v>
      </c>
      <c r="N22" s="10"/>
      <c r="O22" s="60">
        <v>-22.402508752290601</v>
      </c>
      <c r="P22" s="60">
        <v>-28.1400366975022</v>
      </c>
      <c r="Q22" s="60">
        <v>-31.412106065680703</v>
      </c>
      <c r="R22" s="60">
        <v>-64.121958275847589</v>
      </c>
      <c r="S22" s="10"/>
      <c r="T22" s="60">
        <v>-3.3687551919160903</v>
      </c>
      <c r="U22" s="60">
        <v>83.425381854737893</v>
      </c>
      <c r="V22" s="60">
        <v>91.51128371326601</v>
      </c>
      <c r="W22" s="60">
        <v>80.396445009924506</v>
      </c>
      <c r="X22" s="10"/>
      <c r="Y22" s="33" t="e">
        <f t="shared" si="0"/>
        <v>#REF!</v>
      </c>
      <c r="Z22" s="33" t="e">
        <f t="shared" si="8"/>
        <v>#REF!</v>
      </c>
      <c r="AA22" s="33" t="e">
        <f t="shared" si="1"/>
        <v>#REF!</v>
      </c>
      <c r="AB22" s="33" t="e">
        <f t="shared" si="1"/>
        <v>#REF!</v>
      </c>
      <c r="AC22" s="10"/>
      <c r="AD22" s="33" t="e">
        <f t="shared" si="2"/>
        <v>#REF!</v>
      </c>
      <c r="AE22" s="33" t="e">
        <f t="shared" si="3"/>
        <v>#REF!</v>
      </c>
      <c r="AF22" s="33" t="e">
        <f t="shared" si="3"/>
        <v>#REF!</v>
      </c>
      <c r="AG22" s="33" t="e">
        <f t="shared" si="3"/>
        <v>#REF!</v>
      </c>
      <c r="AH22" s="10"/>
      <c r="AI22" s="33">
        <f t="shared" si="4"/>
        <v>-22.402508752290601</v>
      </c>
      <c r="AJ22" s="33">
        <f t="shared" si="5"/>
        <v>-5.7375279452115997</v>
      </c>
      <c r="AK22" s="33">
        <f t="shared" si="5"/>
        <v>-3.2720693681785029</v>
      </c>
      <c r="AL22" s="33">
        <f t="shared" si="5"/>
        <v>-32.709852210166886</v>
      </c>
      <c r="AM22" s="10"/>
      <c r="AN22" s="33">
        <f t="shared" si="6"/>
        <v>-3.3687551919160903</v>
      </c>
      <c r="AO22" s="33">
        <f t="shared" si="7"/>
        <v>86.794137046653987</v>
      </c>
      <c r="AP22" s="33">
        <f t="shared" si="7"/>
        <v>8.0859018585281177</v>
      </c>
      <c r="AQ22" s="33">
        <f t="shared" si="7"/>
        <v>-11.114838703341505</v>
      </c>
      <c r="AR22" s="10"/>
    </row>
    <row r="23" spans="2:44" s="3" customFormat="1">
      <c r="B23" s="25" t="s">
        <v>320</v>
      </c>
      <c r="C23" s="26" t="e">
        <f>#REF!/1000</f>
        <v>#REF!</v>
      </c>
      <c r="D23" s="10"/>
      <c r="E23" s="61" t="e">
        <f>-264.722429820452+#REF!</f>
        <v>#REF!</v>
      </c>
      <c r="F23" s="61">
        <v>-410.27017464272603</v>
      </c>
      <c r="G23" s="61" t="e">
        <f>-485.354139767682+#REF!</f>
        <v>#REF!</v>
      </c>
      <c r="H23" s="61" t="e">
        <f>IF(AND($F$7=VALUE($C$4),H$8=$C$8),$C23,0)+#REF!</f>
        <v>#REF!</v>
      </c>
      <c r="I23" s="10"/>
      <c r="J23" s="61" t="e">
        <f>-84.2251265753026+#REF!</f>
        <v>#REF!</v>
      </c>
      <c r="K23" s="61" t="e">
        <f>-15.4362946627727+#REF!</f>
        <v>#REF!</v>
      </c>
      <c r="L23" s="61" t="e">
        <f>-370.720615838876+#REF!</f>
        <v>#REF!</v>
      </c>
      <c r="M23" s="61" t="e">
        <f>-548.949987880434+#REF!</f>
        <v>#REF!</v>
      </c>
      <c r="N23" s="10"/>
      <c r="O23" s="61">
        <v>786.53355253571704</v>
      </c>
      <c r="P23" s="61">
        <v>246.50809309357697</v>
      </c>
      <c r="Q23" s="61">
        <v>68.934069351103204</v>
      </c>
      <c r="R23" s="61">
        <v>-90.130011696093206</v>
      </c>
      <c r="S23" s="10"/>
      <c r="T23" s="61">
        <v>-87.268290314729896</v>
      </c>
      <c r="U23" s="61">
        <v>279.79998606045598</v>
      </c>
      <c r="V23" s="61">
        <v>105.61349676218099</v>
      </c>
      <c r="W23" s="61">
        <v>-100.58200850668</v>
      </c>
      <c r="X23" s="10"/>
      <c r="Y23" s="27" t="e">
        <f t="shared" si="0"/>
        <v>#REF!</v>
      </c>
      <c r="Z23" s="27" t="e">
        <f t="shared" si="8"/>
        <v>#REF!</v>
      </c>
      <c r="AA23" s="27" t="e">
        <f t="shared" si="1"/>
        <v>#REF!</v>
      </c>
      <c r="AB23" s="27" t="e">
        <f t="shared" si="1"/>
        <v>#REF!</v>
      </c>
      <c r="AC23" s="10"/>
      <c r="AD23" s="27" t="e">
        <f t="shared" si="2"/>
        <v>#REF!</v>
      </c>
      <c r="AE23" s="27" t="e">
        <f t="shared" si="3"/>
        <v>#REF!</v>
      </c>
      <c r="AF23" s="27" t="e">
        <f t="shared" si="3"/>
        <v>#REF!</v>
      </c>
      <c r="AG23" s="27" t="e">
        <f t="shared" si="3"/>
        <v>#REF!</v>
      </c>
      <c r="AH23" s="10"/>
      <c r="AI23" s="27">
        <f t="shared" si="4"/>
        <v>786.53355253571704</v>
      </c>
      <c r="AJ23" s="27">
        <f t="shared" si="5"/>
        <v>-540.02545944214012</v>
      </c>
      <c r="AK23" s="27">
        <f t="shared" si="5"/>
        <v>-177.57402374247377</v>
      </c>
      <c r="AL23" s="27">
        <f t="shared" si="5"/>
        <v>-159.0640810471964</v>
      </c>
      <c r="AM23" s="10"/>
      <c r="AN23" s="27">
        <f t="shared" si="6"/>
        <v>-87.268290314729896</v>
      </c>
      <c r="AO23" s="27">
        <f t="shared" si="7"/>
        <v>367.06827637518586</v>
      </c>
      <c r="AP23" s="27">
        <f t="shared" si="7"/>
        <v>-174.18648929827498</v>
      </c>
      <c r="AQ23" s="27">
        <f t="shared" si="7"/>
        <v>-206.19550526886098</v>
      </c>
      <c r="AR23" s="10"/>
    </row>
    <row r="24" spans="2:44" s="3" customFormat="1" ht="15.75">
      <c r="B24" s="28" t="s">
        <v>383</v>
      </c>
      <c r="C24" s="29" t="e">
        <f>SUM(C21:C23)</f>
        <v>#REF!</v>
      </c>
      <c r="D24" s="12"/>
      <c r="E24" s="29" t="e">
        <f>SUM(E21:E23)</f>
        <v>#REF!</v>
      </c>
      <c r="F24" s="29">
        <v>-1494.0067350832051</v>
      </c>
      <c r="G24" s="29" t="e">
        <f>SUM(G21:G23)</f>
        <v>#REF!</v>
      </c>
      <c r="H24" s="29" t="e">
        <f>SUM(H21:H23)</f>
        <v>#REF!</v>
      </c>
      <c r="I24" s="12"/>
      <c r="J24" s="29" t="e">
        <f>SUM(J21:J23)</f>
        <v>#REF!</v>
      </c>
      <c r="K24" s="29" t="e">
        <f>SUM(K21:K23)</f>
        <v>#REF!</v>
      </c>
      <c r="L24" s="29" t="e">
        <f>SUM(L21:L23)</f>
        <v>#REF!</v>
      </c>
      <c r="M24" s="29" t="e">
        <f>SUM(M21:M23)</f>
        <v>#REF!</v>
      </c>
      <c r="N24" s="12"/>
      <c r="O24" s="29">
        <f t="shared" ref="O24:W24" si="13">SUM(O21:O23)</f>
        <v>414.90255219226344</v>
      </c>
      <c r="P24" s="29">
        <f t="shared" si="13"/>
        <v>-396.75913791987347</v>
      </c>
      <c r="Q24" s="29">
        <f t="shared" si="13"/>
        <v>-782.72851463803954</v>
      </c>
      <c r="R24" s="29">
        <f t="shared" si="13"/>
        <v>-1345.422782829997</v>
      </c>
      <c r="S24" s="12"/>
      <c r="T24" s="29">
        <f t="shared" si="13"/>
        <v>-371.84145904201796</v>
      </c>
      <c r="U24" s="29">
        <f t="shared" si="13"/>
        <v>-269.05609182166512</v>
      </c>
      <c r="V24" s="29">
        <f t="shared" si="13"/>
        <v>-543.94899952647302</v>
      </c>
      <c r="W24" s="29">
        <f t="shared" si="13"/>
        <v>-1035.7754132321375</v>
      </c>
      <c r="X24" s="12"/>
      <c r="Y24" s="30" t="e">
        <f t="shared" si="0"/>
        <v>#REF!</v>
      </c>
      <c r="Z24" s="30" t="e">
        <f t="shared" si="8"/>
        <v>#REF!</v>
      </c>
      <c r="AA24" s="30" t="e">
        <f t="shared" si="1"/>
        <v>#REF!</v>
      </c>
      <c r="AB24" s="30" t="e">
        <f t="shared" si="1"/>
        <v>#REF!</v>
      </c>
      <c r="AC24" s="12"/>
      <c r="AD24" s="30" t="e">
        <f t="shared" si="2"/>
        <v>#REF!</v>
      </c>
      <c r="AE24" s="30" t="e">
        <f t="shared" si="3"/>
        <v>#REF!</v>
      </c>
      <c r="AF24" s="30" t="e">
        <f t="shared" si="3"/>
        <v>#REF!</v>
      </c>
      <c r="AG24" s="30" t="e">
        <f t="shared" si="3"/>
        <v>#REF!</v>
      </c>
      <c r="AH24" s="12"/>
      <c r="AI24" s="30">
        <f t="shared" si="4"/>
        <v>414.90255219226344</v>
      </c>
      <c r="AJ24" s="30">
        <f t="shared" si="5"/>
        <v>-811.66169011213697</v>
      </c>
      <c r="AK24" s="30">
        <f t="shared" si="5"/>
        <v>-385.96937671816607</v>
      </c>
      <c r="AL24" s="30">
        <f t="shared" si="5"/>
        <v>-562.69426819195746</v>
      </c>
      <c r="AM24" s="12"/>
      <c r="AN24" s="30">
        <f t="shared" si="6"/>
        <v>-371.84145904201796</v>
      </c>
      <c r="AO24" s="30">
        <f t="shared" si="7"/>
        <v>102.78536722035284</v>
      </c>
      <c r="AP24" s="30">
        <f t="shared" si="7"/>
        <v>-274.8929077048079</v>
      </c>
      <c r="AQ24" s="30">
        <f t="shared" si="7"/>
        <v>-491.82641370566444</v>
      </c>
      <c r="AR24" s="12"/>
    </row>
    <row r="25" spans="2:44">
      <c r="B25" s="14"/>
      <c r="C25" s="15"/>
      <c r="D25" s="10"/>
      <c r="E25" s="73"/>
      <c r="F25" s="73"/>
      <c r="G25" s="73"/>
      <c r="H25" s="73"/>
      <c r="I25" s="10"/>
      <c r="J25" s="73"/>
      <c r="K25" s="73"/>
      <c r="L25" s="73"/>
      <c r="M25" s="73"/>
      <c r="N25" s="10"/>
      <c r="O25" s="73"/>
      <c r="P25" s="73"/>
      <c r="Q25" s="73"/>
      <c r="R25" s="73"/>
      <c r="S25" s="10"/>
      <c r="T25" s="73"/>
      <c r="U25" s="73"/>
      <c r="V25" s="73"/>
      <c r="W25" s="73"/>
      <c r="X25" s="10"/>
      <c r="Y25" s="15"/>
      <c r="Z25" s="9"/>
      <c r="AA25" s="9"/>
      <c r="AB25" s="9"/>
      <c r="AC25" s="10"/>
      <c r="AD25" s="15"/>
      <c r="AE25" s="9"/>
      <c r="AF25" s="9"/>
      <c r="AG25" s="9"/>
      <c r="AH25" s="10"/>
      <c r="AI25" s="15"/>
      <c r="AJ25" s="9"/>
      <c r="AK25" s="9"/>
      <c r="AL25" s="9"/>
      <c r="AM25" s="10"/>
      <c r="AN25" s="15"/>
      <c r="AO25" s="9"/>
      <c r="AP25" s="9"/>
      <c r="AQ25" s="9"/>
      <c r="AR25" s="10"/>
    </row>
    <row r="26" spans="2:44">
      <c r="B26" s="36" t="s">
        <v>15</v>
      </c>
      <c r="C26" s="37" t="e">
        <f>#REF!/1000</f>
        <v>#REF!</v>
      </c>
      <c r="D26" s="10"/>
      <c r="E26" s="59">
        <f>166.4870202</f>
        <v>166.48702019999999</v>
      </c>
      <c r="F26" s="59">
        <v>362.76375439240002</v>
      </c>
      <c r="G26" s="59">
        <f>465.168857232</f>
        <v>465.16885723199999</v>
      </c>
      <c r="H26" s="59" t="e">
        <f>IF(AND($F$7=VALUE($C$4),H$8=$C$8),$C26,0)</f>
        <v>#REF!</v>
      </c>
      <c r="I26" s="10"/>
      <c r="J26" s="59">
        <f>119.1843102</f>
        <v>119.1843102</v>
      </c>
      <c r="K26" s="59">
        <f>291.3070049</f>
        <v>291.30700489999998</v>
      </c>
      <c r="L26" s="59">
        <f>447.0685604</f>
        <v>447.06856040000002</v>
      </c>
      <c r="M26" s="59">
        <f>617.51194482</f>
        <v>617.51194482000005</v>
      </c>
      <c r="N26" s="88"/>
      <c r="O26" s="59">
        <v>85.386094400000005</v>
      </c>
      <c r="P26" s="59">
        <v>277.11784880000005</v>
      </c>
      <c r="Q26" s="59">
        <v>488.71823879999999</v>
      </c>
      <c r="R26" s="59">
        <v>655.04354049999995</v>
      </c>
      <c r="S26" s="88"/>
      <c r="T26" s="59">
        <v>59.535305600000001</v>
      </c>
      <c r="U26" s="59">
        <v>129.291345976</v>
      </c>
      <c r="V26" s="59">
        <v>182.03999230000002</v>
      </c>
      <c r="W26" s="59">
        <v>259.92936702399999</v>
      </c>
      <c r="X26" s="10"/>
      <c r="Y26" s="33">
        <f>+E26</f>
        <v>166.48702019999999</v>
      </c>
      <c r="Z26" s="33">
        <f t="shared" ref="Z26:AB27" si="14">+F26-E26</f>
        <v>196.27673419240003</v>
      </c>
      <c r="AA26" s="33">
        <f t="shared" si="14"/>
        <v>102.40510283959998</v>
      </c>
      <c r="AB26" s="33" t="e">
        <f t="shared" si="14"/>
        <v>#REF!</v>
      </c>
      <c r="AC26" s="10"/>
      <c r="AD26" s="33">
        <f>+J26</f>
        <v>119.1843102</v>
      </c>
      <c r="AE26" s="33">
        <f t="shared" ref="AE26:AG27" si="15">+K26-J26</f>
        <v>172.12269469999998</v>
      </c>
      <c r="AF26" s="33">
        <f t="shared" si="15"/>
        <v>155.76155550000004</v>
      </c>
      <c r="AG26" s="33">
        <f t="shared" si="15"/>
        <v>170.44338442000003</v>
      </c>
      <c r="AH26" s="10"/>
      <c r="AI26" s="38">
        <f>+O26</f>
        <v>85.386094400000005</v>
      </c>
      <c r="AJ26" s="38">
        <f t="shared" ref="AJ26:AL27" si="16">+P26-O26</f>
        <v>191.73175440000006</v>
      </c>
      <c r="AK26" s="38">
        <f t="shared" si="16"/>
        <v>211.60038999999995</v>
      </c>
      <c r="AL26" s="38">
        <f t="shared" si="16"/>
        <v>166.32530169999995</v>
      </c>
      <c r="AM26" s="10"/>
      <c r="AN26" s="38">
        <f>+T26</f>
        <v>59.535305600000001</v>
      </c>
      <c r="AO26" s="38">
        <f t="shared" ref="AO26:AQ27" si="17">+U26-T26</f>
        <v>69.756040376000001</v>
      </c>
      <c r="AP26" s="38">
        <f t="shared" si="17"/>
        <v>52.748646324000021</v>
      </c>
      <c r="AQ26" s="38">
        <f t="shared" si="17"/>
        <v>77.889374723999964</v>
      </c>
      <c r="AR26" s="10"/>
    </row>
    <row r="27" spans="2:44">
      <c r="B27" s="36" t="s">
        <v>0</v>
      </c>
      <c r="C27" s="37" t="e">
        <f>#REF!/1000</f>
        <v>#REF!</v>
      </c>
      <c r="D27" s="10"/>
      <c r="E27" s="59" t="e">
        <f>171.291+#REF!</f>
        <v>#REF!</v>
      </c>
      <c r="F27" s="59">
        <v>328.95</v>
      </c>
      <c r="G27" s="59" t="e">
        <f>452.378+#REF!</f>
        <v>#REF!</v>
      </c>
      <c r="H27" s="59" t="e">
        <f>IF(AND($F$7=VALUE($C$4),H$8=$C$8),$C27,0)+#REF!</f>
        <v>#REF!</v>
      </c>
      <c r="I27" s="10"/>
      <c r="J27" s="59" t="e">
        <f>24.087+#REF!</f>
        <v>#REF!</v>
      </c>
      <c r="K27" s="59" t="e">
        <f>32.307++#REF!</f>
        <v>#REF!</v>
      </c>
      <c r="L27" s="59" t="e">
        <f>5251.719+#REF!</f>
        <v>#REF!</v>
      </c>
      <c r="M27" s="59" t="e">
        <f>6676.402694731++#REF!</f>
        <v>#REF!</v>
      </c>
      <c r="N27" s="10"/>
      <c r="O27" s="59">
        <v>2178.0649003000003</v>
      </c>
      <c r="P27" s="59">
        <v>6330.76224</v>
      </c>
      <c r="Q27" s="59">
        <v>6988.7888578000002</v>
      </c>
      <c r="R27" s="59">
        <v>6996.6040000000003</v>
      </c>
      <c r="S27" s="10"/>
      <c r="T27" s="59">
        <v>4</v>
      </c>
      <c r="U27" s="59">
        <v>6.64</v>
      </c>
      <c r="V27" s="59">
        <v>94.206999999999994</v>
      </c>
      <c r="W27" s="59">
        <v>335.99726500000003</v>
      </c>
      <c r="X27" s="10"/>
      <c r="Y27" s="27" t="e">
        <f>+E27</f>
        <v>#REF!</v>
      </c>
      <c r="Z27" s="27" t="e">
        <f t="shared" si="14"/>
        <v>#REF!</v>
      </c>
      <c r="AA27" s="27" t="e">
        <f t="shared" si="14"/>
        <v>#REF!</v>
      </c>
      <c r="AB27" s="27" t="e">
        <f t="shared" si="14"/>
        <v>#REF!</v>
      </c>
      <c r="AC27" s="10"/>
      <c r="AD27" s="27" t="e">
        <f>+J27</f>
        <v>#REF!</v>
      </c>
      <c r="AE27" s="27" t="e">
        <f t="shared" si="15"/>
        <v>#REF!</v>
      </c>
      <c r="AF27" s="27" t="e">
        <f t="shared" si="15"/>
        <v>#REF!</v>
      </c>
      <c r="AG27" s="27" t="e">
        <f t="shared" si="15"/>
        <v>#REF!</v>
      </c>
      <c r="AH27" s="10"/>
      <c r="AI27" s="38">
        <f>+O27</f>
        <v>2178.0649003000003</v>
      </c>
      <c r="AJ27" s="38">
        <f t="shared" si="16"/>
        <v>4152.6973397000002</v>
      </c>
      <c r="AK27" s="38">
        <f t="shared" si="16"/>
        <v>658.02661780000017</v>
      </c>
      <c r="AL27" s="38">
        <f t="shared" si="16"/>
        <v>7.8151422000000821</v>
      </c>
      <c r="AM27" s="10"/>
      <c r="AN27" s="38">
        <f>+T27</f>
        <v>4</v>
      </c>
      <c r="AO27" s="38">
        <f t="shared" si="17"/>
        <v>2.6399999999999997</v>
      </c>
      <c r="AP27" s="38">
        <f t="shared" si="17"/>
        <v>87.566999999999993</v>
      </c>
      <c r="AQ27" s="38">
        <f t="shared" si="17"/>
        <v>241.79026500000003</v>
      </c>
      <c r="AR27" s="10"/>
    </row>
    <row r="28" spans="2:44">
      <c r="B28" s="14"/>
      <c r="C28" s="14"/>
      <c r="D28" s="10"/>
      <c r="E28" s="13"/>
      <c r="F28" s="13"/>
      <c r="G28" s="13"/>
      <c r="H28" s="13"/>
      <c r="I28" s="10"/>
      <c r="J28" s="13"/>
      <c r="K28" s="13"/>
      <c r="L28" s="13"/>
      <c r="M28" s="13"/>
      <c r="N28" s="10"/>
      <c r="O28" s="73"/>
      <c r="P28" s="82"/>
      <c r="Q28" s="73"/>
      <c r="R28" s="73"/>
      <c r="S28" s="10"/>
      <c r="T28" s="7"/>
      <c r="U28" s="14"/>
      <c r="V28" s="7"/>
      <c r="W28" s="7"/>
      <c r="X28" s="10"/>
      <c r="Y28" s="7"/>
      <c r="Z28" s="7"/>
      <c r="AA28" s="7"/>
      <c r="AB28" s="7"/>
      <c r="AC28" s="10"/>
      <c r="AD28" s="7"/>
      <c r="AE28" s="7"/>
      <c r="AF28" s="7"/>
      <c r="AG28" s="7"/>
      <c r="AH28" s="10"/>
      <c r="AI28" s="7"/>
      <c r="AJ28" s="7"/>
      <c r="AK28" s="7"/>
      <c r="AL28" s="7"/>
      <c r="AM28" s="10"/>
      <c r="AN28" s="7"/>
      <c r="AO28" s="7"/>
      <c r="AP28" s="7"/>
      <c r="AQ28" s="7"/>
      <c r="AR28" s="10"/>
    </row>
    <row r="29" spans="2:44" s="5" customFormat="1">
      <c r="C29" s="9"/>
      <c r="D29" s="10"/>
      <c r="E29" s="9"/>
      <c r="F29" s="9"/>
      <c r="G29" s="9"/>
      <c r="H29" s="9"/>
      <c r="I29" s="10"/>
      <c r="J29" s="9"/>
      <c r="K29" s="9"/>
      <c r="L29" s="9"/>
      <c r="M29" s="9"/>
      <c r="N29" s="10"/>
      <c r="O29" s="9"/>
      <c r="P29" s="9"/>
      <c r="Q29" s="9"/>
      <c r="R29" s="9"/>
      <c r="S29" s="10"/>
      <c r="T29" s="9"/>
      <c r="U29" s="9"/>
      <c r="V29" s="9"/>
      <c r="W29" s="9"/>
      <c r="X29" s="10"/>
      <c r="Y29" s="2"/>
      <c r="Z29" s="2"/>
      <c r="AA29" s="2"/>
      <c r="AB29" s="2"/>
      <c r="AC29" s="10"/>
      <c r="AD29" s="2"/>
      <c r="AE29" s="2"/>
      <c r="AF29" s="2"/>
      <c r="AG29" s="2"/>
      <c r="AH29" s="10"/>
      <c r="AI29" s="2"/>
      <c r="AJ29" s="2"/>
      <c r="AK29" s="2"/>
      <c r="AL29" s="2"/>
      <c r="AM29" s="10"/>
      <c r="AN29" s="2"/>
      <c r="AO29" s="2"/>
      <c r="AP29" s="2"/>
      <c r="AQ29" s="2"/>
      <c r="AR29" s="10"/>
    </row>
    <row r="30" spans="2:44">
      <c r="E30" s="67"/>
      <c r="F30" s="83"/>
      <c r="G30" s="67"/>
      <c r="H30" s="67"/>
      <c r="Y30" s="3"/>
      <c r="Z30" s="3"/>
      <c r="AA30" s="3"/>
      <c r="AB30" s="3"/>
    </row>
    <row r="31" spans="2:44" s="3" customFormat="1">
      <c r="B31" s="5"/>
      <c r="C31" s="9"/>
      <c r="D31" s="51"/>
      <c r="E31" s="67"/>
      <c r="F31" s="83"/>
      <c r="G31" s="67"/>
      <c r="H31" s="67"/>
      <c r="I31" s="51"/>
      <c r="J31" s="67"/>
      <c r="K31" s="83"/>
      <c r="L31" s="67"/>
      <c r="M31" s="67"/>
      <c r="N31" s="51"/>
      <c r="O31" s="67"/>
      <c r="P31" s="83"/>
      <c r="Q31" s="67"/>
      <c r="R31" s="67"/>
      <c r="S31" s="51"/>
      <c r="T31" s="9"/>
      <c r="U31" s="9"/>
      <c r="V31" s="9"/>
      <c r="W31" s="9"/>
      <c r="X31" s="51"/>
      <c r="Y31" s="9"/>
      <c r="Z31" s="9"/>
      <c r="AA31" s="9"/>
      <c r="AB31" s="9"/>
      <c r="AC31" s="51"/>
      <c r="AD31" s="9"/>
      <c r="AE31" s="9"/>
      <c r="AF31" s="9"/>
      <c r="AG31" s="9"/>
      <c r="AH31" s="51"/>
      <c r="AI31" s="9"/>
      <c r="AJ31" s="9"/>
      <c r="AK31" s="9"/>
      <c r="AL31" s="9"/>
      <c r="AM31" s="51"/>
      <c r="AN31" s="9"/>
      <c r="AO31" s="9"/>
      <c r="AP31" s="9"/>
      <c r="AQ31" s="9"/>
      <c r="AR31" s="51"/>
    </row>
    <row r="32" spans="2:44" ht="15.75">
      <c r="B32" s="14"/>
      <c r="C32" s="14"/>
      <c r="D32" s="10"/>
      <c r="E32" s="84"/>
      <c r="F32" s="197"/>
      <c r="G32" s="197"/>
      <c r="H32" s="84"/>
      <c r="I32" s="10"/>
      <c r="J32" s="84"/>
      <c r="K32" s="197"/>
      <c r="L32" s="197"/>
      <c r="M32" s="84"/>
      <c r="N32" s="10"/>
      <c r="O32" s="84"/>
      <c r="P32" s="197"/>
      <c r="Q32" s="197"/>
      <c r="R32" s="84"/>
      <c r="S32" s="10"/>
      <c r="T32" s="7"/>
      <c r="U32" s="14"/>
      <c r="V32" s="7"/>
      <c r="W32" s="7"/>
      <c r="X32" s="10"/>
      <c r="Y32" s="3"/>
      <c r="Z32" s="3"/>
      <c r="AA32" s="3"/>
      <c r="AB32" s="3"/>
      <c r="AC32" s="10"/>
      <c r="AH32" s="10"/>
      <c r="AM32" s="10"/>
      <c r="AR32" s="10"/>
    </row>
    <row r="33" spans="2:44" ht="15.75">
      <c r="B33" s="19" t="s">
        <v>394</v>
      </c>
      <c r="C33" s="19"/>
      <c r="D33" s="6"/>
      <c r="E33" s="70"/>
      <c r="F33" s="196">
        <f>$F$7</f>
        <v>2014</v>
      </c>
      <c r="G33" s="196"/>
      <c r="H33" s="70"/>
      <c r="I33" s="6"/>
      <c r="J33" s="70"/>
      <c r="K33" s="196">
        <f>$K$7</f>
        <v>2013</v>
      </c>
      <c r="L33" s="196"/>
      <c r="M33" s="70"/>
      <c r="N33" s="6"/>
      <c r="O33" s="70"/>
      <c r="P33" s="196">
        <f>$P$7</f>
        <v>2012</v>
      </c>
      <c r="Q33" s="196"/>
      <c r="R33" s="70"/>
      <c r="S33" s="6"/>
      <c r="T33" s="22"/>
      <c r="U33" s="195">
        <f>$U$7</f>
        <v>2011</v>
      </c>
      <c r="V33" s="195"/>
      <c r="W33" s="22"/>
      <c r="X33" s="6"/>
      <c r="Y33" s="22"/>
      <c r="Z33" s="195">
        <f>$Z$7</f>
        <v>2014</v>
      </c>
      <c r="AA33" s="195"/>
      <c r="AB33" s="22"/>
      <c r="AC33" s="6"/>
      <c r="AD33" s="22"/>
      <c r="AE33" s="195">
        <f>$AE$7</f>
        <v>2013</v>
      </c>
      <c r="AF33" s="195"/>
      <c r="AG33" s="22"/>
      <c r="AH33" s="6"/>
      <c r="AI33" s="22"/>
      <c r="AJ33" s="195">
        <f>$AJ$7</f>
        <v>2012</v>
      </c>
      <c r="AK33" s="195"/>
      <c r="AL33" s="22"/>
      <c r="AM33" s="6"/>
      <c r="AN33" s="22"/>
      <c r="AO33" s="195">
        <f>$AO$7</f>
        <v>2011</v>
      </c>
      <c r="AP33" s="195"/>
      <c r="AQ33" s="22"/>
      <c r="AR33" s="6"/>
    </row>
    <row r="34" spans="2:44" ht="16.5" thickBot="1">
      <c r="B34" s="20" t="s">
        <v>16</v>
      </c>
      <c r="C34" s="21" t="e">
        <f>IF(RIGHT(#REF!,2)="12",RIGHT(#REF!,2)&amp;"M",RIGHT(#REF!,1)&amp;"M")</f>
        <v>#REF!</v>
      </c>
      <c r="E34" s="71" t="s">
        <v>402</v>
      </c>
      <c r="F34" s="71" t="s">
        <v>403</v>
      </c>
      <c r="G34" s="71" t="s">
        <v>404</v>
      </c>
      <c r="H34" s="71" t="s">
        <v>405</v>
      </c>
      <c r="J34" s="71" t="s">
        <v>402</v>
      </c>
      <c r="K34" s="71" t="s">
        <v>403</v>
      </c>
      <c r="L34" s="71" t="s">
        <v>404</v>
      </c>
      <c r="M34" s="71" t="s">
        <v>405</v>
      </c>
      <c r="O34" s="71" t="s">
        <v>402</v>
      </c>
      <c r="P34" s="71" t="s">
        <v>403</v>
      </c>
      <c r="Q34" s="71" t="s">
        <v>404</v>
      </c>
      <c r="R34" s="71" t="s">
        <v>405</v>
      </c>
      <c r="T34" s="21" t="s">
        <v>402</v>
      </c>
      <c r="U34" s="21" t="s">
        <v>403</v>
      </c>
      <c r="V34" s="21" t="s">
        <v>404</v>
      </c>
      <c r="W34" s="21" t="s">
        <v>405</v>
      </c>
      <c r="Y34" s="21" t="s">
        <v>389</v>
      </c>
      <c r="Z34" s="21" t="s">
        <v>390</v>
      </c>
      <c r="AA34" s="21" t="s">
        <v>391</v>
      </c>
      <c r="AB34" s="21" t="s">
        <v>392</v>
      </c>
      <c r="AD34" s="21" t="s">
        <v>389</v>
      </c>
      <c r="AE34" s="21" t="s">
        <v>390</v>
      </c>
      <c r="AF34" s="21" t="s">
        <v>391</v>
      </c>
      <c r="AG34" s="21" t="s">
        <v>392</v>
      </c>
      <c r="AI34" s="21" t="s">
        <v>389</v>
      </c>
      <c r="AJ34" s="21" t="s">
        <v>390</v>
      </c>
      <c r="AK34" s="21" t="s">
        <v>391</v>
      </c>
      <c r="AL34" s="21" t="s">
        <v>392</v>
      </c>
      <c r="AN34" s="21" t="s">
        <v>389</v>
      </c>
      <c r="AO34" s="21" t="s">
        <v>390</v>
      </c>
      <c r="AP34" s="21" t="s">
        <v>391</v>
      </c>
      <c r="AQ34" s="21" t="s">
        <v>392</v>
      </c>
    </row>
    <row r="35" spans="2:44" s="3" customFormat="1">
      <c r="B35" s="36" t="s">
        <v>301</v>
      </c>
      <c r="C35" s="37" t="e">
        <f>#REF!/1000</f>
        <v>#REF!</v>
      </c>
      <c r="D35" s="10"/>
      <c r="E35" s="59">
        <v>88.684084880599997</v>
      </c>
      <c r="F35" s="59">
        <v>179.14783527013799</v>
      </c>
      <c r="G35" s="59">
        <v>262.04112780429398</v>
      </c>
      <c r="H35" s="59" t="e">
        <f>IF(AND($F$7=VALUE($C$4),H$8=$C$8),$C35,0)</f>
        <v>#REF!</v>
      </c>
      <c r="I35" s="10"/>
      <c r="J35" s="59">
        <v>68.311599905999998</v>
      </c>
      <c r="K35" s="59">
        <v>164.42677926481301</v>
      </c>
      <c r="L35" s="59">
        <v>239.23771085460899</v>
      </c>
      <c r="M35" s="59">
        <v>326.32340933283399</v>
      </c>
      <c r="N35" s="10"/>
      <c r="O35" s="59">
        <v>83.331509917899993</v>
      </c>
      <c r="P35" s="59">
        <v>165.03838112599999</v>
      </c>
      <c r="Q35" s="59">
        <v>235.071636454274</v>
      </c>
      <c r="R35" s="59">
        <v>334.55639374734</v>
      </c>
      <c r="S35" s="10"/>
      <c r="T35" s="59">
        <v>75.038396383099993</v>
      </c>
      <c r="U35" s="59">
        <v>156.29900809619997</v>
      </c>
      <c r="V35" s="59">
        <v>234.74715664950003</v>
      </c>
      <c r="W35" s="59">
        <v>320.98881743240003</v>
      </c>
      <c r="X35" s="10"/>
      <c r="Y35" s="37">
        <f t="shared" ref="Y35:Y50" si="18">+E35</f>
        <v>88.684084880599997</v>
      </c>
      <c r="Z35" s="37">
        <f t="shared" ref="Z35:AB50" si="19">+F35-E35</f>
        <v>90.463750389537992</v>
      </c>
      <c r="AA35" s="37">
        <f t="shared" si="19"/>
        <v>82.893292534155989</v>
      </c>
      <c r="AB35" s="37" t="e">
        <f t="shared" si="19"/>
        <v>#REF!</v>
      </c>
      <c r="AC35" s="10"/>
      <c r="AD35" s="37">
        <f t="shared" ref="AD35:AD50" si="20">+J35</f>
        <v>68.311599905999998</v>
      </c>
      <c r="AE35" s="37">
        <f t="shared" ref="AE35:AG50" si="21">+K35-J35</f>
        <v>96.115179358813009</v>
      </c>
      <c r="AF35" s="37">
        <f t="shared" si="21"/>
        <v>74.810931589795985</v>
      </c>
      <c r="AG35" s="37">
        <f t="shared" si="21"/>
        <v>87.085698478224998</v>
      </c>
      <c r="AH35" s="10"/>
      <c r="AI35" s="37">
        <f t="shared" ref="AI35:AI50" si="22">+O35</f>
        <v>83.331509917899993</v>
      </c>
      <c r="AJ35" s="37">
        <f t="shared" ref="AJ35:AL50" si="23">+P35-O35</f>
        <v>81.706871208099997</v>
      </c>
      <c r="AK35" s="37">
        <f t="shared" si="23"/>
        <v>70.033255328274009</v>
      </c>
      <c r="AL35" s="37">
        <f t="shared" si="23"/>
        <v>99.484757293065996</v>
      </c>
      <c r="AM35" s="10"/>
      <c r="AN35" s="37">
        <f t="shared" ref="AN35:AN50" si="24">+T35</f>
        <v>75.038396383099993</v>
      </c>
      <c r="AO35" s="37">
        <f t="shared" ref="AO35:AQ50" si="25">+U35-T35</f>
        <v>81.260611713099976</v>
      </c>
      <c r="AP35" s="37">
        <f t="shared" si="25"/>
        <v>78.448148553300058</v>
      </c>
      <c r="AQ35" s="37">
        <f t="shared" si="25"/>
        <v>86.241660782899999</v>
      </c>
      <c r="AR35" s="10"/>
    </row>
    <row r="36" spans="2:44" s="3" customFormat="1">
      <c r="B36" s="5" t="s">
        <v>302</v>
      </c>
      <c r="C36" s="8" t="e">
        <f>#REF!/1000</f>
        <v>#REF!</v>
      </c>
      <c r="D36" s="10"/>
      <c r="E36" s="62">
        <v>542.27651580966597</v>
      </c>
      <c r="F36" s="62">
        <v>1067.09140411475</v>
      </c>
      <c r="G36" s="62">
        <v>1596.70136478475</v>
      </c>
      <c r="H36" s="62" t="e">
        <f>IF(AND($F$7=VALUE($C$4),H$8=$C$8),$C36,0)</f>
        <v>#REF!</v>
      </c>
      <c r="I36" s="10"/>
      <c r="J36" s="62">
        <v>459.92705675679997</v>
      </c>
      <c r="K36" s="62">
        <v>913.98541108610004</v>
      </c>
      <c r="L36" s="62">
        <v>1370.9421876647998</v>
      </c>
      <c r="M36" s="62">
        <v>1917.4196774914399</v>
      </c>
      <c r="N36" s="10"/>
      <c r="O36" s="89">
        <f>469.2146986443-4383322.75/1000000</f>
        <v>464.83137589429998</v>
      </c>
      <c r="P36" s="89">
        <f>959.5287186556-8709885.84/1000000</f>
        <v>950.81883281559999</v>
      </c>
      <c r="Q36" s="89">
        <f>1430.3896161901-12539083.79/1000000</f>
        <v>1417.8505324001001</v>
      </c>
      <c r="R36" s="89">
        <f>1915.1230489081-17642067.34/1000000</f>
        <v>1897.4809815680999</v>
      </c>
      <c r="S36" s="10"/>
      <c r="T36" s="89">
        <f>491.8168330731-6363502/1000000</f>
        <v>485.4533310731</v>
      </c>
      <c r="U36" s="89">
        <f>995.1910373828-8275455.91/1000000</f>
        <v>986.9155814728</v>
      </c>
      <c r="V36" s="89">
        <f>1466.8527038063-13533948.28/1000000</f>
        <v>1453.3187555263</v>
      </c>
      <c r="W36" s="89">
        <f>1952.6464668066-18169133.62/1000000</f>
        <v>1934.4773331866002</v>
      </c>
      <c r="X36" s="10"/>
      <c r="Y36" s="8">
        <f t="shared" si="18"/>
        <v>542.27651580966597</v>
      </c>
      <c r="Z36" s="8">
        <f t="shared" si="19"/>
        <v>524.81488830508408</v>
      </c>
      <c r="AA36" s="8">
        <f t="shared" si="19"/>
        <v>529.60996066999996</v>
      </c>
      <c r="AB36" s="8" t="e">
        <f t="shared" si="19"/>
        <v>#REF!</v>
      </c>
      <c r="AC36" s="10"/>
      <c r="AD36" s="8">
        <f t="shared" si="20"/>
        <v>459.92705675679997</v>
      </c>
      <c r="AE36" s="8">
        <f t="shared" si="21"/>
        <v>454.05835432930007</v>
      </c>
      <c r="AF36" s="8">
        <f t="shared" si="21"/>
        <v>456.95677657869976</v>
      </c>
      <c r="AG36" s="8">
        <f t="shared" si="21"/>
        <v>546.47748982664007</v>
      </c>
      <c r="AH36" s="10"/>
      <c r="AI36" s="8">
        <f t="shared" si="22"/>
        <v>464.83137589429998</v>
      </c>
      <c r="AJ36" s="8">
        <f t="shared" si="23"/>
        <v>485.98745692130001</v>
      </c>
      <c r="AK36" s="8">
        <f t="shared" si="23"/>
        <v>467.03169958450007</v>
      </c>
      <c r="AL36" s="8">
        <f t="shared" si="23"/>
        <v>479.63044916799981</v>
      </c>
      <c r="AM36" s="10"/>
      <c r="AN36" s="8">
        <f t="shared" si="24"/>
        <v>485.4533310731</v>
      </c>
      <c r="AO36" s="8">
        <f t="shared" si="25"/>
        <v>501.4622503997</v>
      </c>
      <c r="AP36" s="8">
        <f t="shared" si="25"/>
        <v>466.40317405350004</v>
      </c>
      <c r="AQ36" s="8">
        <f t="shared" si="25"/>
        <v>481.15857766030012</v>
      </c>
      <c r="AR36" s="10"/>
    </row>
    <row r="37" spans="2:44" ht="15.75">
      <c r="B37" s="28" t="s">
        <v>321</v>
      </c>
      <c r="C37" s="29" t="e">
        <f>+C35+C36</f>
        <v>#REF!</v>
      </c>
      <c r="D37" s="12"/>
      <c r="E37" s="29">
        <v>630.96060069026601</v>
      </c>
      <c r="F37" s="29">
        <v>1246.2392393848882</v>
      </c>
      <c r="G37" s="29">
        <v>1858.7424925890441</v>
      </c>
      <c r="H37" s="29" t="e">
        <f>+H35+H36</f>
        <v>#REF!</v>
      </c>
      <c r="I37" s="12"/>
      <c r="J37" s="29">
        <f>+J35+J36</f>
        <v>528.23865666279994</v>
      </c>
      <c r="K37" s="29">
        <f>+K35+K36</f>
        <v>1078.4121903509131</v>
      </c>
      <c r="L37" s="29">
        <f>+L35+L36</f>
        <v>1610.1798985194089</v>
      </c>
      <c r="M37" s="29">
        <v>2243.7430868242736</v>
      </c>
      <c r="N37" s="12"/>
      <c r="O37" s="29">
        <f>+O35+O36</f>
        <v>548.16288581219999</v>
      </c>
      <c r="P37" s="29">
        <f>+P35+P36</f>
        <v>1115.8572139416001</v>
      </c>
      <c r="Q37" s="29">
        <f>+Q35+Q36</f>
        <v>1652.9221688543741</v>
      </c>
      <c r="R37" s="29">
        <f>+R35+R36</f>
        <v>2232.0373753154399</v>
      </c>
      <c r="S37" s="12"/>
      <c r="T37" s="29">
        <f>+T35+T36</f>
        <v>560.49172745620001</v>
      </c>
      <c r="U37" s="29">
        <f>+U35+U36</f>
        <v>1143.2145895690001</v>
      </c>
      <c r="V37" s="29">
        <f>+V35+V36</f>
        <v>1688.0659121758001</v>
      </c>
      <c r="W37" s="29">
        <f>+W35+W36</f>
        <v>2255.466150619</v>
      </c>
      <c r="X37" s="12"/>
      <c r="Y37" s="29">
        <f t="shared" si="18"/>
        <v>630.96060069026601</v>
      </c>
      <c r="Z37" s="29">
        <f t="shared" si="19"/>
        <v>615.27863869462215</v>
      </c>
      <c r="AA37" s="29">
        <f t="shared" si="19"/>
        <v>612.50325320415595</v>
      </c>
      <c r="AB37" s="29" t="e">
        <f t="shared" si="19"/>
        <v>#REF!</v>
      </c>
      <c r="AC37" s="12"/>
      <c r="AD37" s="29">
        <f t="shared" si="20"/>
        <v>528.23865666279994</v>
      </c>
      <c r="AE37" s="29">
        <f t="shared" si="21"/>
        <v>550.17353368811314</v>
      </c>
      <c r="AF37" s="29">
        <f t="shared" si="21"/>
        <v>531.7677081684958</v>
      </c>
      <c r="AG37" s="29">
        <f t="shared" si="21"/>
        <v>633.56318830486475</v>
      </c>
      <c r="AH37" s="12"/>
      <c r="AI37" s="29">
        <f t="shared" si="22"/>
        <v>548.16288581219999</v>
      </c>
      <c r="AJ37" s="29">
        <f t="shared" si="23"/>
        <v>567.69432812940011</v>
      </c>
      <c r="AK37" s="29">
        <f t="shared" si="23"/>
        <v>537.06495491277406</v>
      </c>
      <c r="AL37" s="29">
        <f t="shared" si="23"/>
        <v>579.11520646106578</v>
      </c>
      <c r="AM37" s="12"/>
      <c r="AN37" s="29">
        <f t="shared" si="24"/>
        <v>560.49172745620001</v>
      </c>
      <c r="AO37" s="29">
        <f t="shared" si="25"/>
        <v>582.72286211280004</v>
      </c>
      <c r="AP37" s="29">
        <f t="shared" si="25"/>
        <v>544.85132260680007</v>
      </c>
      <c r="AQ37" s="29">
        <f t="shared" si="25"/>
        <v>567.4002384431999</v>
      </c>
      <c r="AR37" s="12"/>
    </row>
    <row r="38" spans="2:44" s="3" customFormat="1" ht="15.75">
      <c r="B38" s="28" t="s">
        <v>378</v>
      </c>
      <c r="C38" s="29" t="e">
        <f>+#REF!/1000</f>
        <v>#REF!</v>
      </c>
      <c r="D38" s="12"/>
      <c r="E38" s="63">
        <v>-177.494285599607</v>
      </c>
      <c r="F38" s="63">
        <v>-302.92971586252298</v>
      </c>
      <c r="G38" s="63">
        <v>-395.38403295318801</v>
      </c>
      <c r="H38" s="63" t="e">
        <f>IF(AND($F$7=VALUE($C$4),H$8=$C$8),$C38,0)</f>
        <v>#REF!</v>
      </c>
      <c r="I38" s="12"/>
      <c r="J38" s="63">
        <v>-158.678280734102</v>
      </c>
      <c r="K38" s="63">
        <v>-353.40448732097497</v>
      </c>
      <c r="L38" s="63">
        <v>-517.61797685564704</v>
      </c>
      <c r="M38" s="63">
        <v>-758.67576130057</v>
      </c>
      <c r="N38" s="12"/>
      <c r="O38" s="90">
        <f>-250.886613052488--49511638.58/1000000</f>
        <v>-201.37497447248802</v>
      </c>
      <c r="P38" s="90">
        <f>-411.870901741304--86223979.17/1000000</f>
        <v>-325.646922571304</v>
      </c>
      <c r="Q38" s="90">
        <f>-544.851115068083--125395954.04/1000000</f>
        <v>-419.45516102808301</v>
      </c>
      <c r="R38" s="90">
        <f>-806.442145839445--205978849.73/1000000</f>
        <v>-600.46329610944497</v>
      </c>
      <c r="S38" s="12"/>
      <c r="T38" s="90">
        <f>-173.146903295472--24283498.87/1000000</f>
        <v>-148.86340442547197</v>
      </c>
      <c r="U38" s="90">
        <f>-407.852090006436--56538471.51/1000000</f>
        <v>-351.31361849643599</v>
      </c>
      <c r="V38" s="90">
        <f>-511.699910522511--75829669.14/1000000</f>
        <v>-435.87024138251098</v>
      </c>
      <c r="W38" s="90">
        <f>-688.792493819819--137707863.04/1000000</f>
        <v>-551.08463077981901</v>
      </c>
      <c r="X38" s="12"/>
      <c r="Y38" s="30">
        <f t="shared" si="18"/>
        <v>-177.494285599607</v>
      </c>
      <c r="Z38" s="30">
        <f t="shared" si="19"/>
        <v>-125.43543026291599</v>
      </c>
      <c r="AA38" s="30">
        <f t="shared" si="19"/>
        <v>-92.454317090665029</v>
      </c>
      <c r="AB38" s="30" t="e">
        <f t="shared" si="19"/>
        <v>#REF!</v>
      </c>
      <c r="AC38" s="12"/>
      <c r="AD38" s="30">
        <f t="shared" si="20"/>
        <v>-158.678280734102</v>
      </c>
      <c r="AE38" s="30">
        <f t="shared" si="21"/>
        <v>-194.72620658687296</v>
      </c>
      <c r="AF38" s="30">
        <f t="shared" si="21"/>
        <v>-164.21348953467208</v>
      </c>
      <c r="AG38" s="30">
        <f t="shared" si="21"/>
        <v>-241.05778444492296</v>
      </c>
      <c r="AH38" s="12"/>
      <c r="AI38" s="30">
        <f t="shared" si="22"/>
        <v>-201.37497447248802</v>
      </c>
      <c r="AJ38" s="30">
        <f t="shared" si="23"/>
        <v>-124.27194809881598</v>
      </c>
      <c r="AK38" s="30">
        <f t="shared" si="23"/>
        <v>-93.808238456779009</v>
      </c>
      <c r="AL38" s="30">
        <f t="shared" si="23"/>
        <v>-181.00813508136196</v>
      </c>
      <c r="AM38" s="12"/>
      <c r="AN38" s="30">
        <f t="shared" si="24"/>
        <v>-148.86340442547197</v>
      </c>
      <c r="AO38" s="30">
        <f t="shared" si="25"/>
        <v>-202.45021407096402</v>
      </c>
      <c r="AP38" s="30">
        <f t="shared" si="25"/>
        <v>-84.55662288607499</v>
      </c>
      <c r="AQ38" s="30">
        <f t="shared" si="25"/>
        <v>-115.21438939730803</v>
      </c>
      <c r="AR38" s="12"/>
    </row>
    <row r="39" spans="2:44" s="3" customFormat="1">
      <c r="B39" s="36" t="s">
        <v>374</v>
      </c>
      <c r="C39" s="32" t="e">
        <f>SUM(#REF!)/1000</f>
        <v>#REF!</v>
      </c>
      <c r="D39" s="10"/>
      <c r="E39" s="60">
        <v>0.23887296869999999</v>
      </c>
      <c r="F39" s="60">
        <v>8.7478020094000009</v>
      </c>
      <c r="G39" s="60">
        <v>-0.98541768000000052</v>
      </c>
      <c r="H39" s="60" t="e">
        <f>IF(AND($F$7=VALUE($C$4),H$8=$C$8),$C39,0)</f>
        <v>#REF!</v>
      </c>
      <c r="I39" s="10"/>
      <c r="J39" s="60">
        <v>5.1752900228000005</v>
      </c>
      <c r="K39" s="60">
        <v>6.3520383530000002</v>
      </c>
      <c r="L39" s="60">
        <v>7.1345292000000002</v>
      </c>
      <c r="M39" s="60">
        <v>8.0751634350000003</v>
      </c>
      <c r="N39" s="10"/>
      <c r="O39" s="60">
        <v>0.21355517439999999</v>
      </c>
      <c r="P39" s="60">
        <v>-14.806654032400202</v>
      </c>
      <c r="Q39" s="60">
        <v>-4.1695008052579983</v>
      </c>
      <c r="R39" s="60">
        <v>-4.7019986502280009</v>
      </c>
      <c r="S39" s="10"/>
      <c r="T39" s="60">
        <v>12.1913637626</v>
      </c>
      <c r="U39" s="60">
        <v>12.353489401400001</v>
      </c>
      <c r="V39" s="60">
        <v>42.348957621799983</v>
      </c>
      <c r="W39" s="60">
        <v>48.354364371399996</v>
      </c>
      <c r="X39" s="10"/>
      <c r="Y39" s="32">
        <f t="shared" si="18"/>
        <v>0.23887296869999999</v>
      </c>
      <c r="Z39" s="32">
        <f t="shared" si="19"/>
        <v>8.5089290407</v>
      </c>
      <c r="AA39" s="32">
        <f t="shared" si="19"/>
        <v>-9.733219689400002</v>
      </c>
      <c r="AB39" s="32" t="e">
        <f t="shared" si="19"/>
        <v>#REF!</v>
      </c>
      <c r="AC39" s="10"/>
      <c r="AD39" s="32">
        <f t="shared" si="20"/>
        <v>5.1752900228000005</v>
      </c>
      <c r="AE39" s="32">
        <f t="shared" si="21"/>
        <v>1.1767483301999997</v>
      </c>
      <c r="AF39" s="32">
        <f t="shared" si="21"/>
        <v>0.78249084700000004</v>
      </c>
      <c r="AG39" s="32">
        <f t="shared" si="21"/>
        <v>0.9406342350000001</v>
      </c>
      <c r="AH39" s="10"/>
      <c r="AI39" s="32">
        <f t="shared" si="22"/>
        <v>0.21355517439999999</v>
      </c>
      <c r="AJ39" s="32">
        <f t="shared" si="23"/>
        <v>-15.020209206800201</v>
      </c>
      <c r="AK39" s="32">
        <f t="shared" si="23"/>
        <v>10.637153227142203</v>
      </c>
      <c r="AL39" s="32">
        <f t="shared" si="23"/>
        <v>-0.53249784497000263</v>
      </c>
      <c r="AM39" s="10"/>
      <c r="AN39" s="32">
        <f t="shared" si="24"/>
        <v>12.1913637626</v>
      </c>
      <c r="AO39" s="32">
        <f t="shared" si="25"/>
        <v>0.16212563880000097</v>
      </c>
      <c r="AP39" s="32">
        <f t="shared" si="25"/>
        <v>29.995468220399982</v>
      </c>
      <c r="AQ39" s="32">
        <f t="shared" si="25"/>
        <v>6.005406749600013</v>
      </c>
      <c r="AR39" s="10"/>
    </row>
    <row r="40" spans="2:44" s="3" customFormat="1">
      <c r="B40" s="36" t="s">
        <v>379</v>
      </c>
      <c r="C40" s="37" t="e">
        <f>+#REF!/1000</f>
        <v>#REF!</v>
      </c>
      <c r="D40" s="10"/>
      <c r="E40" s="59">
        <v>-1.0973810000000002</v>
      </c>
      <c r="F40" s="59">
        <v>-126.83031158</v>
      </c>
      <c r="G40" s="59">
        <v>-136.94519179</v>
      </c>
      <c r="H40" s="59" t="e">
        <f>IF(AND($F$7=VALUE($C$4),H$8=$C$8),$C40,0)</f>
        <v>#REF!</v>
      </c>
      <c r="I40" s="10"/>
      <c r="J40" s="59">
        <v>-33.246118000000003</v>
      </c>
      <c r="K40" s="59">
        <v>-50.733884289999999</v>
      </c>
      <c r="L40" s="59">
        <v>-71.452025890000002</v>
      </c>
      <c r="M40" s="59">
        <v>-102.97632340999999</v>
      </c>
      <c r="N40" s="10"/>
      <c r="O40" s="59">
        <v>-1.5089999999999999</v>
      </c>
      <c r="P40" s="59">
        <v>-9.2537448599999994</v>
      </c>
      <c r="Q40" s="59">
        <v>-24.603939560000001</v>
      </c>
      <c r="R40" s="59">
        <v>-25.742667289999996</v>
      </c>
      <c r="S40" s="10"/>
      <c r="T40" s="59">
        <v>-9.2837081794000014</v>
      </c>
      <c r="U40" s="59">
        <v>-10.8915794452</v>
      </c>
      <c r="V40" s="59">
        <v>-14.32570664</v>
      </c>
      <c r="W40" s="59">
        <v>-17.262730269999999</v>
      </c>
      <c r="X40" s="10"/>
      <c r="Y40" s="37">
        <f t="shared" si="18"/>
        <v>-1.0973810000000002</v>
      </c>
      <c r="Z40" s="37">
        <f t="shared" si="19"/>
        <v>-125.73293058</v>
      </c>
      <c r="AA40" s="37">
        <f t="shared" si="19"/>
        <v>-10.114880209999995</v>
      </c>
      <c r="AB40" s="37" t="e">
        <f t="shared" si="19"/>
        <v>#REF!</v>
      </c>
      <c r="AC40" s="10"/>
      <c r="AD40" s="37">
        <f t="shared" si="20"/>
        <v>-33.246118000000003</v>
      </c>
      <c r="AE40" s="37">
        <f t="shared" si="21"/>
        <v>-17.487766289999996</v>
      </c>
      <c r="AF40" s="37">
        <f t="shared" si="21"/>
        <v>-20.718141600000003</v>
      </c>
      <c r="AG40" s="37">
        <f t="shared" si="21"/>
        <v>-31.52429751999999</v>
      </c>
      <c r="AH40" s="10"/>
      <c r="AI40" s="37">
        <f t="shared" si="22"/>
        <v>-1.5089999999999999</v>
      </c>
      <c r="AJ40" s="37">
        <f t="shared" si="23"/>
        <v>-7.7447448599999991</v>
      </c>
      <c r="AK40" s="37">
        <f t="shared" si="23"/>
        <v>-15.350194700000001</v>
      </c>
      <c r="AL40" s="37">
        <f t="shared" si="23"/>
        <v>-1.1387277299999958</v>
      </c>
      <c r="AM40" s="10"/>
      <c r="AN40" s="37">
        <f t="shared" si="24"/>
        <v>-9.2837081794000014</v>
      </c>
      <c r="AO40" s="37">
        <f t="shared" si="25"/>
        <v>-1.6078712657999983</v>
      </c>
      <c r="AP40" s="37">
        <f t="shared" si="25"/>
        <v>-3.4341271948000003</v>
      </c>
      <c r="AQ40" s="37">
        <f t="shared" si="25"/>
        <v>-2.9370236299999988</v>
      </c>
      <c r="AR40" s="10"/>
    </row>
    <row r="41" spans="2:44" s="3" customFormat="1">
      <c r="B41" s="36" t="s">
        <v>380</v>
      </c>
      <c r="C41" s="37" t="e">
        <f>+#REF!/1000</f>
        <v>#REF!</v>
      </c>
      <c r="D41" s="10"/>
      <c r="E41" s="59">
        <v>0</v>
      </c>
      <c r="F41" s="59">
        <v>0</v>
      </c>
      <c r="G41" s="59">
        <v>0</v>
      </c>
      <c r="H41" s="59" t="e">
        <f>IF(AND($F$7=VALUE($C$4),H$8=$C$8),$C41,0)</f>
        <v>#REF!</v>
      </c>
      <c r="I41" s="10"/>
      <c r="J41" s="59">
        <v>0</v>
      </c>
      <c r="K41" s="59">
        <v>0</v>
      </c>
      <c r="L41" s="59">
        <v>0</v>
      </c>
      <c r="M41" s="59">
        <v>0</v>
      </c>
      <c r="N41" s="10"/>
      <c r="O41" s="59">
        <v>0</v>
      </c>
      <c r="P41" s="59">
        <v>0</v>
      </c>
      <c r="Q41" s="59">
        <v>0</v>
      </c>
      <c r="R41" s="59">
        <v>0</v>
      </c>
      <c r="S41" s="10"/>
      <c r="T41" s="59">
        <v>0</v>
      </c>
      <c r="U41" s="59">
        <v>0</v>
      </c>
      <c r="V41" s="59">
        <v>0</v>
      </c>
      <c r="W41" s="59">
        <v>0</v>
      </c>
      <c r="X41" s="10"/>
      <c r="Y41" s="37">
        <f t="shared" si="18"/>
        <v>0</v>
      </c>
      <c r="Z41" s="37">
        <f t="shared" si="19"/>
        <v>0</v>
      </c>
      <c r="AA41" s="37">
        <f t="shared" si="19"/>
        <v>0</v>
      </c>
      <c r="AB41" s="37" t="e">
        <f t="shared" si="19"/>
        <v>#REF!</v>
      </c>
      <c r="AC41" s="10"/>
      <c r="AD41" s="37">
        <f t="shared" si="20"/>
        <v>0</v>
      </c>
      <c r="AE41" s="37">
        <f t="shared" si="21"/>
        <v>0</v>
      </c>
      <c r="AF41" s="37">
        <f t="shared" si="21"/>
        <v>0</v>
      </c>
      <c r="AG41" s="37">
        <f t="shared" si="21"/>
        <v>0</v>
      </c>
      <c r="AH41" s="10"/>
      <c r="AI41" s="37">
        <f t="shared" si="22"/>
        <v>0</v>
      </c>
      <c r="AJ41" s="37">
        <f t="shared" si="23"/>
        <v>0</v>
      </c>
      <c r="AK41" s="37">
        <f t="shared" si="23"/>
        <v>0</v>
      </c>
      <c r="AL41" s="37">
        <f t="shared" si="23"/>
        <v>0</v>
      </c>
      <c r="AM41" s="10"/>
      <c r="AN41" s="37">
        <f t="shared" si="24"/>
        <v>0</v>
      </c>
      <c r="AO41" s="37">
        <f t="shared" si="25"/>
        <v>0</v>
      </c>
      <c r="AP41" s="37">
        <f t="shared" si="25"/>
        <v>0</v>
      </c>
      <c r="AQ41" s="37">
        <f t="shared" si="25"/>
        <v>0</v>
      </c>
      <c r="AR41" s="10"/>
    </row>
    <row r="42" spans="2:44" s="3" customFormat="1">
      <c r="B42" s="36" t="s">
        <v>411</v>
      </c>
      <c r="C42" s="37" t="e">
        <f>+#REF!/1000</f>
        <v>#REF!</v>
      </c>
      <c r="D42" s="10"/>
      <c r="E42" s="41"/>
      <c r="F42" s="41"/>
      <c r="G42" s="41"/>
      <c r="H42" s="41"/>
      <c r="I42" s="10"/>
      <c r="J42" s="41"/>
      <c r="K42" s="41"/>
      <c r="L42" s="41"/>
      <c r="M42" s="41"/>
      <c r="N42" s="10"/>
      <c r="O42" s="59">
        <v>0</v>
      </c>
      <c r="P42" s="59">
        <v>0</v>
      </c>
      <c r="Q42" s="59">
        <v>0</v>
      </c>
      <c r="R42" s="59">
        <v>-0.15414289000000003</v>
      </c>
      <c r="S42" s="10"/>
      <c r="T42" s="59">
        <v>0</v>
      </c>
      <c r="U42" s="59">
        <v>0</v>
      </c>
      <c r="V42" s="59">
        <v>0</v>
      </c>
      <c r="W42" s="59">
        <v>1.10881E-2</v>
      </c>
      <c r="X42" s="10"/>
      <c r="Y42" s="37">
        <f t="shared" si="18"/>
        <v>0</v>
      </c>
      <c r="Z42" s="37">
        <f t="shared" si="19"/>
        <v>0</v>
      </c>
      <c r="AA42" s="37">
        <f t="shared" si="19"/>
        <v>0</v>
      </c>
      <c r="AB42" s="37">
        <f t="shared" si="19"/>
        <v>0</v>
      </c>
      <c r="AC42" s="10"/>
      <c r="AD42" s="37">
        <f t="shared" si="20"/>
        <v>0</v>
      </c>
      <c r="AE42" s="37">
        <f t="shared" si="21"/>
        <v>0</v>
      </c>
      <c r="AF42" s="37">
        <f t="shared" si="21"/>
        <v>0</v>
      </c>
      <c r="AG42" s="37">
        <f t="shared" si="21"/>
        <v>0</v>
      </c>
      <c r="AH42" s="10"/>
      <c r="AI42" s="37">
        <f t="shared" si="22"/>
        <v>0</v>
      </c>
      <c r="AJ42" s="37">
        <f t="shared" si="23"/>
        <v>0</v>
      </c>
      <c r="AK42" s="37">
        <f t="shared" si="23"/>
        <v>0</v>
      </c>
      <c r="AL42" s="37">
        <f t="shared" si="23"/>
        <v>-0.15414289000000003</v>
      </c>
      <c r="AM42" s="10"/>
      <c r="AN42" s="37">
        <f t="shared" si="24"/>
        <v>0</v>
      </c>
      <c r="AO42" s="37">
        <f t="shared" si="25"/>
        <v>0</v>
      </c>
      <c r="AP42" s="37">
        <f t="shared" si="25"/>
        <v>0</v>
      </c>
      <c r="AQ42" s="37">
        <f t="shared" si="25"/>
        <v>1.10881E-2</v>
      </c>
      <c r="AR42" s="10"/>
    </row>
    <row r="43" spans="2:44" s="3" customFormat="1">
      <c r="B43" s="25" t="s">
        <v>381</v>
      </c>
      <c r="C43" s="26" t="e">
        <f>+#REF!/1000</f>
        <v>#REF!</v>
      </c>
      <c r="D43" s="10"/>
      <c r="E43" s="26">
        <v>-0.8585080313000002</v>
      </c>
      <c r="F43" s="26">
        <v>-118.0825095706</v>
      </c>
      <c r="G43" s="26">
        <v>-137.93060947000001</v>
      </c>
      <c r="H43" s="26" t="e">
        <f>+H39+H40+H41+H42</f>
        <v>#REF!</v>
      </c>
      <c r="I43" s="10"/>
      <c r="J43" s="26">
        <f>+J39+J40+J41+J42</f>
        <v>-28.070827977200004</v>
      </c>
      <c r="K43" s="26">
        <f>+K39+K40+K41+K42</f>
        <v>-44.381845937000001</v>
      </c>
      <c r="L43" s="26">
        <f>+L39+L40+L41+L42</f>
        <v>-64.317496689999999</v>
      </c>
      <c r="M43" s="26">
        <v>-94.901159974999985</v>
      </c>
      <c r="N43" s="10"/>
      <c r="O43" s="26">
        <f>+O39+O40+O41+O42</f>
        <v>-1.2954448256</v>
      </c>
      <c r="P43" s="26">
        <f>+P39+P40+P41+P42</f>
        <v>-24.060398892400201</v>
      </c>
      <c r="Q43" s="26">
        <f>+Q39+Q40+Q41+Q42</f>
        <v>-28.773440365257997</v>
      </c>
      <c r="R43" s="26">
        <f>+R39+R40+R41+R42</f>
        <v>-30.598808830227998</v>
      </c>
      <c r="S43" s="10"/>
      <c r="T43" s="26">
        <v>2.9076555832000004</v>
      </c>
      <c r="U43" s="26">
        <v>1.4619099562</v>
      </c>
      <c r="V43" s="26">
        <v>28.0232509818</v>
      </c>
      <c r="W43" s="26">
        <v>31.102722201399999</v>
      </c>
      <c r="X43" s="10"/>
      <c r="Y43" s="26">
        <f t="shared" si="18"/>
        <v>-0.8585080313000002</v>
      </c>
      <c r="Z43" s="26">
        <f t="shared" si="19"/>
        <v>-117.22400153929999</v>
      </c>
      <c r="AA43" s="26">
        <f t="shared" si="19"/>
        <v>-19.848099899400012</v>
      </c>
      <c r="AB43" s="26" t="e">
        <f t="shared" si="19"/>
        <v>#REF!</v>
      </c>
      <c r="AC43" s="10"/>
      <c r="AD43" s="26">
        <f t="shared" si="20"/>
        <v>-28.070827977200004</v>
      </c>
      <c r="AE43" s="26">
        <f t="shared" si="21"/>
        <v>-16.311017959799997</v>
      </c>
      <c r="AF43" s="26">
        <f t="shared" si="21"/>
        <v>-19.935650752999997</v>
      </c>
      <c r="AG43" s="26">
        <f t="shared" si="21"/>
        <v>-30.583663284999986</v>
      </c>
      <c r="AH43" s="10"/>
      <c r="AI43" s="26">
        <f t="shared" si="22"/>
        <v>-1.2954448256</v>
      </c>
      <c r="AJ43" s="26">
        <f t="shared" si="23"/>
        <v>-22.7649540668002</v>
      </c>
      <c r="AK43" s="26">
        <f t="shared" si="23"/>
        <v>-4.7130414728577961</v>
      </c>
      <c r="AL43" s="26">
        <f t="shared" si="23"/>
        <v>-1.8253684649700013</v>
      </c>
      <c r="AM43" s="10"/>
      <c r="AN43" s="26">
        <f t="shared" si="24"/>
        <v>2.9076555832000004</v>
      </c>
      <c r="AO43" s="26">
        <f t="shared" si="25"/>
        <v>-1.4457456270000004</v>
      </c>
      <c r="AP43" s="26">
        <f t="shared" si="25"/>
        <v>26.561341025600001</v>
      </c>
      <c r="AQ43" s="26">
        <f t="shared" si="25"/>
        <v>3.0794712195999985</v>
      </c>
      <c r="AR43" s="10"/>
    </row>
    <row r="44" spans="2:44" s="3" customFormat="1" ht="15.75">
      <c r="B44" s="28" t="s">
        <v>407</v>
      </c>
      <c r="C44" s="29" t="e">
        <f>+C38+C43</f>
        <v>#REF!</v>
      </c>
      <c r="D44" s="12"/>
      <c r="E44" s="29">
        <v>-178.352793630907</v>
      </c>
      <c r="F44" s="29">
        <v>-421.01222543312298</v>
      </c>
      <c r="G44" s="29">
        <v>-533.31464242318805</v>
      </c>
      <c r="H44" s="29" t="e">
        <f>+H38+H43</f>
        <v>#REF!</v>
      </c>
      <c r="I44" s="12"/>
      <c r="J44" s="29">
        <f>+J38+J43</f>
        <v>-186.749108711302</v>
      </c>
      <c r="K44" s="29">
        <f>+K38+K43</f>
        <v>-397.78633325797495</v>
      </c>
      <c r="L44" s="29">
        <f>+L38+L43</f>
        <v>-581.93547354564703</v>
      </c>
      <c r="M44" s="29">
        <v>-853.57692127556993</v>
      </c>
      <c r="N44" s="12"/>
      <c r="O44" s="29">
        <f>+O38+O43</f>
        <v>-202.67041929808801</v>
      </c>
      <c r="P44" s="29">
        <f>+P38+P43</f>
        <v>-349.7073214637042</v>
      </c>
      <c r="Q44" s="29">
        <f>+Q38+Q43</f>
        <v>-448.22860139334102</v>
      </c>
      <c r="R44" s="29">
        <f>+R38+R43</f>
        <v>-631.06210493967296</v>
      </c>
      <c r="S44" s="12"/>
      <c r="T44" s="29">
        <f>+T38+T43</f>
        <v>-145.95574884227196</v>
      </c>
      <c r="U44" s="29">
        <f>+U38+U43</f>
        <v>-349.85170854023602</v>
      </c>
      <c r="V44" s="29">
        <f>+V38+V43</f>
        <v>-407.84699040071098</v>
      </c>
      <c r="W44" s="29">
        <f>+W38+W43</f>
        <v>-519.98190857841905</v>
      </c>
      <c r="X44" s="12"/>
      <c r="Y44" s="29">
        <f t="shared" si="18"/>
        <v>-178.352793630907</v>
      </c>
      <c r="Z44" s="29">
        <f t="shared" si="19"/>
        <v>-242.65943180221598</v>
      </c>
      <c r="AA44" s="29">
        <f t="shared" si="19"/>
        <v>-112.30241699006507</v>
      </c>
      <c r="AB44" s="29" t="e">
        <f t="shared" si="19"/>
        <v>#REF!</v>
      </c>
      <c r="AC44" s="12"/>
      <c r="AD44" s="29">
        <f t="shared" si="20"/>
        <v>-186.749108711302</v>
      </c>
      <c r="AE44" s="29">
        <f t="shared" si="21"/>
        <v>-211.03722454667295</v>
      </c>
      <c r="AF44" s="29">
        <f t="shared" si="21"/>
        <v>-184.14914028767208</v>
      </c>
      <c r="AG44" s="29">
        <f>+M44-L44</f>
        <v>-271.6414477299229</v>
      </c>
      <c r="AH44" s="12"/>
      <c r="AI44" s="29">
        <f t="shared" si="22"/>
        <v>-202.67041929808801</v>
      </c>
      <c r="AJ44" s="29">
        <f t="shared" si="23"/>
        <v>-147.0369021656162</v>
      </c>
      <c r="AK44" s="29">
        <f t="shared" si="23"/>
        <v>-98.521279929636819</v>
      </c>
      <c r="AL44" s="29">
        <f t="shared" si="23"/>
        <v>-182.83350354633194</v>
      </c>
      <c r="AM44" s="12"/>
      <c r="AN44" s="29">
        <f t="shared" si="24"/>
        <v>-145.95574884227196</v>
      </c>
      <c r="AO44" s="29">
        <f t="shared" si="25"/>
        <v>-203.89595969796406</v>
      </c>
      <c r="AP44" s="29">
        <f t="shared" si="25"/>
        <v>-57.995281860474961</v>
      </c>
      <c r="AQ44" s="29">
        <f t="shared" si="25"/>
        <v>-112.13491817770807</v>
      </c>
      <c r="AR44" s="12"/>
    </row>
    <row r="45" spans="2:44" s="3" customFormat="1">
      <c r="B45" s="39" t="s">
        <v>416</v>
      </c>
      <c r="C45" s="32" t="e">
        <f>+#REF!/1000</f>
        <v>#REF!</v>
      </c>
      <c r="D45" s="10"/>
      <c r="E45" s="60">
        <v>-98.904334986650198</v>
      </c>
      <c r="F45" s="60">
        <v>-198.82714287305399</v>
      </c>
      <c r="G45" s="60">
        <v>-297.58979004145198</v>
      </c>
      <c r="H45" s="60" t="e">
        <f>IF(AND($F$7=VALUE($C$4),H$8=$C$8),$C45,0)</f>
        <v>#REF!</v>
      </c>
      <c r="I45" s="10"/>
      <c r="J45" s="60">
        <v>-96.694317944358005</v>
      </c>
      <c r="K45" s="60">
        <v>-195.251246056177</v>
      </c>
      <c r="L45" s="60">
        <v>-292.10159050403502</v>
      </c>
      <c r="M45" s="60">
        <v>-406.22275484214703</v>
      </c>
      <c r="N45" s="10"/>
      <c r="O45" s="60">
        <v>-98.766833220625003</v>
      </c>
      <c r="P45" s="60">
        <v>-195.61281891727998</v>
      </c>
      <c r="Q45" s="60">
        <v>-289.47804069670497</v>
      </c>
      <c r="R45" s="60">
        <v>-402.39730754068398</v>
      </c>
      <c r="S45" s="10"/>
      <c r="T45" s="60">
        <v>-91.290132324775996</v>
      </c>
      <c r="U45" s="60">
        <v>-182.56919780933998</v>
      </c>
      <c r="V45" s="60">
        <v>-279.08322199228104</v>
      </c>
      <c r="W45" s="60">
        <v>-388.69488683676201</v>
      </c>
      <c r="X45" s="10"/>
      <c r="Y45" s="32">
        <f t="shared" si="18"/>
        <v>-98.904334986650198</v>
      </c>
      <c r="Z45" s="32">
        <f t="shared" si="19"/>
        <v>-99.922807886403788</v>
      </c>
      <c r="AA45" s="32">
        <f t="shared" si="19"/>
        <v>-98.76264716839799</v>
      </c>
      <c r="AB45" s="32" t="e">
        <f t="shared" si="19"/>
        <v>#REF!</v>
      </c>
      <c r="AC45" s="10"/>
      <c r="AD45" s="32">
        <f t="shared" si="20"/>
        <v>-96.694317944358005</v>
      </c>
      <c r="AE45" s="32">
        <f t="shared" si="21"/>
        <v>-98.556928111818991</v>
      </c>
      <c r="AF45" s="32">
        <f t="shared" si="21"/>
        <v>-96.850344447858021</v>
      </c>
      <c r="AG45" s="32">
        <f t="shared" si="21"/>
        <v>-114.12116433811201</v>
      </c>
      <c r="AH45" s="10"/>
      <c r="AI45" s="32">
        <f t="shared" si="22"/>
        <v>-98.766833220625003</v>
      </c>
      <c r="AJ45" s="32">
        <f t="shared" si="23"/>
        <v>-96.845985696654978</v>
      </c>
      <c r="AK45" s="32">
        <f t="shared" si="23"/>
        <v>-93.865221779424985</v>
      </c>
      <c r="AL45" s="32">
        <f t="shared" si="23"/>
        <v>-112.91926684397902</v>
      </c>
      <c r="AM45" s="10"/>
      <c r="AN45" s="32">
        <f t="shared" si="24"/>
        <v>-91.290132324775996</v>
      </c>
      <c r="AO45" s="32">
        <f t="shared" si="25"/>
        <v>-91.279065484563986</v>
      </c>
      <c r="AP45" s="32">
        <f t="shared" si="25"/>
        <v>-96.514024182941057</v>
      </c>
      <c r="AQ45" s="32">
        <f t="shared" si="25"/>
        <v>-109.61166484448097</v>
      </c>
      <c r="AR45" s="10"/>
    </row>
    <row r="46" spans="2:44" s="3" customFormat="1">
      <c r="B46" s="54" t="s">
        <v>8</v>
      </c>
      <c r="C46" s="26" t="e">
        <f>+#REF!/1000</f>
        <v>#REF!</v>
      </c>
      <c r="D46" s="10"/>
      <c r="E46" s="61">
        <v>-1.0800000000745101E-6</v>
      </c>
      <c r="F46" s="61">
        <v>-2.1600000001490097E-6</v>
      </c>
      <c r="G46" s="61">
        <v>-3.2400000002235205E-6</v>
      </c>
      <c r="H46" s="61" t="e">
        <f>IF(AND($F$7=VALUE($C$4),H$8=$C$8),$C46,0)</f>
        <v>#REF!</v>
      </c>
      <c r="I46" s="10"/>
      <c r="J46" s="61">
        <v>-4.1778645999831501E-5</v>
      </c>
      <c r="K46" s="61">
        <v>0.18399882983999999</v>
      </c>
      <c r="L46" s="61">
        <v>-0.22549676000000002</v>
      </c>
      <c r="M46" s="61">
        <v>-0.225502329999999</v>
      </c>
      <c r="N46" s="10"/>
      <c r="O46" s="61">
        <v>-2.3240000000005198E-6</v>
      </c>
      <c r="P46" s="61">
        <v>5.0999999999999995E-6</v>
      </c>
      <c r="Q46" s="61">
        <v>3.00454250000039E-5</v>
      </c>
      <c r="R46" s="61">
        <v>-5.2282629999986998E-5</v>
      </c>
      <c r="S46" s="10"/>
      <c r="T46" s="61">
        <v>-1.71826458990001E-2</v>
      </c>
      <c r="U46" s="61">
        <v>1.9999999999999999E-6</v>
      </c>
      <c r="V46" s="61">
        <v>-5.9189520999999994</v>
      </c>
      <c r="W46" s="61">
        <v>-30.045312100000004</v>
      </c>
      <c r="X46" s="10"/>
      <c r="Y46" s="26">
        <f t="shared" si="18"/>
        <v>-1.0800000000745101E-6</v>
      </c>
      <c r="Z46" s="26">
        <f t="shared" si="19"/>
        <v>-1.0800000000744995E-6</v>
      </c>
      <c r="AA46" s="26">
        <f t="shared" si="19"/>
        <v>-1.0800000000745108E-6</v>
      </c>
      <c r="AB46" s="26" t="e">
        <f t="shared" si="19"/>
        <v>#REF!</v>
      </c>
      <c r="AC46" s="10"/>
      <c r="AD46" s="26">
        <f t="shared" si="20"/>
        <v>-4.1778645999831501E-5</v>
      </c>
      <c r="AE46" s="26">
        <f t="shared" si="21"/>
        <v>0.18404060848599982</v>
      </c>
      <c r="AF46" s="26">
        <f t="shared" si="21"/>
        <v>-0.40949558984000001</v>
      </c>
      <c r="AG46" s="26">
        <f t="shared" si="21"/>
        <v>-5.5699999989833326E-6</v>
      </c>
      <c r="AH46" s="10"/>
      <c r="AI46" s="26">
        <f t="shared" si="22"/>
        <v>-2.3240000000005198E-6</v>
      </c>
      <c r="AJ46" s="26">
        <f t="shared" si="23"/>
        <v>7.4240000000005188E-6</v>
      </c>
      <c r="AK46" s="26">
        <f t="shared" si="23"/>
        <v>2.4945425000003902E-5</v>
      </c>
      <c r="AL46" s="26">
        <f t="shared" si="23"/>
        <v>-8.2328054999990892E-5</v>
      </c>
      <c r="AM46" s="10"/>
      <c r="AN46" s="26">
        <f t="shared" si="24"/>
        <v>-1.71826458990001E-2</v>
      </c>
      <c r="AO46" s="26">
        <f t="shared" si="25"/>
        <v>1.7184645899000098E-2</v>
      </c>
      <c r="AP46" s="26">
        <f t="shared" si="25"/>
        <v>-5.9189540999999997</v>
      </c>
      <c r="AQ46" s="26">
        <f t="shared" si="25"/>
        <v>-24.126360000000005</v>
      </c>
      <c r="AR46" s="10"/>
    </row>
    <row r="47" spans="2:44" s="3" customFormat="1" ht="15.75">
      <c r="B47" s="28" t="s">
        <v>406</v>
      </c>
      <c r="C47" s="29" t="e">
        <f>+C44+C45+C46</f>
        <v>#REF!</v>
      </c>
      <c r="D47" s="12"/>
      <c r="E47" s="29">
        <v>-277.25712969755722</v>
      </c>
      <c r="F47" s="29">
        <v>-619.839370466177</v>
      </c>
      <c r="G47" s="29">
        <v>-830.90443570463992</v>
      </c>
      <c r="H47" s="29" t="e">
        <f>+H44+H45+H46</f>
        <v>#REF!</v>
      </c>
      <c r="I47" s="12"/>
      <c r="J47" s="29">
        <f>+J44+J45+J46</f>
        <v>-283.443468434306</v>
      </c>
      <c r="K47" s="29">
        <f>+K44+K45+K46</f>
        <v>-592.85358048431192</v>
      </c>
      <c r="L47" s="29">
        <f>+L44+L45+L46</f>
        <v>-874.2625608096821</v>
      </c>
      <c r="M47" s="29">
        <v>-1260.0251784477168</v>
      </c>
      <c r="N47" s="12"/>
      <c r="O47" s="29">
        <f>+O44+O45+O46</f>
        <v>-301.437254842713</v>
      </c>
      <c r="P47" s="29">
        <f>+P44+P45+P46</f>
        <v>-545.32013528098423</v>
      </c>
      <c r="Q47" s="29">
        <f>+Q44+Q45+Q46</f>
        <v>-737.70661204462101</v>
      </c>
      <c r="R47" s="29">
        <f>+R44+R45+R46</f>
        <v>-1033.459464762987</v>
      </c>
      <c r="S47" s="12"/>
      <c r="T47" s="29">
        <f>+T44+T45+T46</f>
        <v>-237.26306381294697</v>
      </c>
      <c r="U47" s="29">
        <f>+U44+U45+U46</f>
        <v>-532.42090434957595</v>
      </c>
      <c r="V47" s="29">
        <f>+V44+V45+V46</f>
        <v>-692.84916449299192</v>
      </c>
      <c r="W47" s="29">
        <f>+W44+W45+W46</f>
        <v>-938.72210751518105</v>
      </c>
      <c r="X47" s="12"/>
      <c r="Y47" s="29">
        <f t="shared" si="18"/>
        <v>-277.25712969755722</v>
      </c>
      <c r="Z47" s="29">
        <f t="shared" si="19"/>
        <v>-342.58224076861978</v>
      </c>
      <c r="AA47" s="29">
        <f t="shared" si="19"/>
        <v>-211.06506523846292</v>
      </c>
      <c r="AB47" s="29" t="e">
        <f t="shared" si="19"/>
        <v>#REF!</v>
      </c>
      <c r="AC47" s="12"/>
      <c r="AD47" s="29">
        <f t="shared" si="20"/>
        <v>-283.443468434306</v>
      </c>
      <c r="AE47" s="29">
        <f t="shared" si="21"/>
        <v>-309.41011205000592</v>
      </c>
      <c r="AF47" s="29">
        <f t="shared" si="21"/>
        <v>-281.40898032537018</v>
      </c>
      <c r="AG47" s="29">
        <f t="shared" si="21"/>
        <v>-385.76261763803473</v>
      </c>
      <c r="AH47" s="12"/>
      <c r="AI47" s="29">
        <f t="shared" si="22"/>
        <v>-301.437254842713</v>
      </c>
      <c r="AJ47" s="29">
        <f t="shared" si="23"/>
        <v>-243.88288043827123</v>
      </c>
      <c r="AK47" s="29">
        <f t="shared" si="23"/>
        <v>-192.38647676363678</v>
      </c>
      <c r="AL47" s="29">
        <f t="shared" si="23"/>
        <v>-295.75285271836594</v>
      </c>
      <c r="AM47" s="12"/>
      <c r="AN47" s="29">
        <f t="shared" si="24"/>
        <v>-237.26306381294697</v>
      </c>
      <c r="AO47" s="29">
        <f t="shared" si="25"/>
        <v>-295.15784053662901</v>
      </c>
      <c r="AP47" s="29">
        <f t="shared" si="25"/>
        <v>-160.42826014341597</v>
      </c>
      <c r="AQ47" s="29">
        <f t="shared" si="25"/>
        <v>-245.87294302218913</v>
      </c>
      <c r="AR47" s="12"/>
    </row>
    <row r="48" spans="2:44" s="3" customFormat="1">
      <c r="B48" s="31" t="s">
        <v>382</v>
      </c>
      <c r="C48" s="32" t="e">
        <f>#REF!/1000</f>
        <v>#REF!</v>
      </c>
      <c r="D48" s="10"/>
      <c r="E48" s="60">
        <v>-42.071078999999997</v>
      </c>
      <c r="F48" s="60">
        <v>-42.071078999999997</v>
      </c>
      <c r="G48" s="60">
        <v>-42.071078999999997</v>
      </c>
      <c r="H48" s="60" t="e">
        <f>IF(AND($F$7=VALUE($C$4),H$8=$C$8),$C48,0)</f>
        <v>#REF!</v>
      </c>
      <c r="I48" s="10"/>
      <c r="J48" s="60">
        <v>0</v>
      </c>
      <c r="K48" s="60">
        <v>7.0348620000000004</v>
      </c>
      <c r="L48" s="60">
        <v>6.3457309100000003</v>
      </c>
      <c r="M48" s="60">
        <v>6.3457309100000003</v>
      </c>
      <c r="N48" s="10"/>
      <c r="O48" s="60">
        <v>0</v>
      </c>
      <c r="P48" s="60">
        <v>-2.7179999999702001E-5</v>
      </c>
      <c r="Q48" s="60">
        <v>3.7282000000029805E-4</v>
      </c>
      <c r="R48" s="60">
        <v>-2.7179999999702001E-5</v>
      </c>
      <c r="S48" s="10"/>
      <c r="T48" s="60">
        <v>3.9999999999999998E-6</v>
      </c>
      <c r="U48" s="60">
        <v>-4.0699999999999997E-4</v>
      </c>
      <c r="V48" s="60">
        <v>-3.6209999999403994E-4</v>
      </c>
      <c r="W48" s="60">
        <v>-4.1109999999404E-4</v>
      </c>
      <c r="X48" s="10"/>
      <c r="Y48" s="32">
        <f t="shared" si="18"/>
        <v>-42.071078999999997</v>
      </c>
      <c r="Z48" s="32">
        <f t="shared" si="19"/>
        <v>0</v>
      </c>
      <c r="AA48" s="32">
        <f t="shared" si="19"/>
        <v>0</v>
      </c>
      <c r="AB48" s="32" t="e">
        <f t="shared" si="19"/>
        <v>#REF!</v>
      </c>
      <c r="AC48" s="10"/>
      <c r="AD48" s="32">
        <f t="shared" si="20"/>
        <v>0</v>
      </c>
      <c r="AE48" s="32">
        <f t="shared" si="21"/>
        <v>7.0348620000000004</v>
      </c>
      <c r="AF48" s="32">
        <f t="shared" si="21"/>
        <v>-0.68913109000000006</v>
      </c>
      <c r="AG48" s="32">
        <f t="shared" si="21"/>
        <v>0</v>
      </c>
      <c r="AH48" s="10"/>
      <c r="AI48" s="32">
        <f t="shared" si="22"/>
        <v>0</v>
      </c>
      <c r="AJ48" s="32">
        <f t="shared" si="23"/>
        <v>-2.7179999999702001E-5</v>
      </c>
      <c r="AK48" s="32">
        <f t="shared" si="23"/>
        <v>4.0000000000000007E-4</v>
      </c>
      <c r="AL48" s="32">
        <f t="shared" si="23"/>
        <v>-4.0000000000000007E-4</v>
      </c>
      <c r="AM48" s="10"/>
      <c r="AN48" s="32">
        <f t="shared" si="24"/>
        <v>3.9999999999999998E-6</v>
      </c>
      <c r="AO48" s="32">
        <f t="shared" si="25"/>
        <v>-4.1099999999999996E-4</v>
      </c>
      <c r="AP48" s="32">
        <f t="shared" si="25"/>
        <v>4.4900000005960029E-5</v>
      </c>
      <c r="AQ48" s="32">
        <f t="shared" si="25"/>
        <v>-4.9000000000000053E-5</v>
      </c>
      <c r="AR48" s="10"/>
    </row>
    <row r="49" spans="2:44" s="3" customFormat="1">
      <c r="B49" s="25" t="s">
        <v>320</v>
      </c>
      <c r="C49" s="26" t="e">
        <f>#REF!/1000</f>
        <v>#REF!</v>
      </c>
      <c r="D49" s="10"/>
      <c r="E49" s="61">
        <v>-252.26506626951101</v>
      </c>
      <c r="F49" s="61">
        <v>-352.24586338663005</v>
      </c>
      <c r="G49" s="61">
        <v>-480.47972597720297</v>
      </c>
      <c r="H49" s="61" t="e">
        <f>IF(AND($F$7=VALUE($C$4),H$8=$C$8),$C49,0)</f>
        <v>#REF!</v>
      </c>
      <c r="I49" s="10"/>
      <c r="J49" s="61">
        <v>-91.185893488125402</v>
      </c>
      <c r="K49" s="61">
        <v>-28.058988920893</v>
      </c>
      <c r="L49" s="61">
        <v>-385.51498523819703</v>
      </c>
      <c r="M49" s="61">
        <v>-576.72780332606999</v>
      </c>
      <c r="N49" s="10"/>
      <c r="O49" s="61">
        <v>803.11113522960704</v>
      </c>
      <c r="P49" s="61">
        <v>275.711481412029</v>
      </c>
      <c r="Q49" s="61">
        <v>101.56870375779501</v>
      </c>
      <c r="R49" s="61">
        <v>-56.294061585468803</v>
      </c>
      <c r="S49" s="10"/>
      <c r="T49" s="61">
        <v>-73.186477955946899</v>
      </c>
      <c r="U49" s="61">
        <v>313.77003280336896</v>
      </c>
      <c r="V49" s="61">
        <v>125.34504937455901</v>
      </c>
      <c r="W49" s="61">
        <v>-78.234750143295599</v>
      </c>
      <c r="X49" s="10"/>
      <c r="Y49" s="26">
        <f t="shared" si="18"/>
        <v>-252.26506626951101</v>
      </c>
      <c r="Z49" s="26">
        <f t="shared" si="19"/>
        <v>-99.980797117119039</v>
      </c>
      <c r="AA49" s="26">
        <f t="shared" si="19"/>
        <v>-128.23386259057293</v>
      </c>
      <c r="AB49" s="26" t="e">
        <f t="shared" si="19"/>
        <v>#REF!</v>
      </c>
      <c r="AC49" s="10"/>
      <c r="AD49" s="26">
        <f t="shared" si="20"/>
        <v>-91.185893488125402</v>
      </c>
      <c r="AE49" s="26">
        <f t="shared" si="21"/>
        <v>63.126904567232401</v>
      </c>
      <c r="AF49" s="26">
        <f t="shared" si="21"/>
        <v>-357.45599631730403</v>
      </c>
      <c r="AG49" s="26">
        <f t="shared" si="21"/>
        <v>-191.21281808787296</v>
      </c>
      <c r="AH49" s="10"/>
      <c r="AI49" s="26">
        <f t="shared" si="22"/>
        <v>803.11113522960704</v>
      </c>
      <c r="AJ49" s="26">
        <f t="shared" si="23"/>
        <v>-527.39965381757804</v>
      </c>
      <c r="AK49" s="26">
        <f t="shared" si="23"/>
        <v>-174.14277765423401</v>
      </c>
      <c r="AL49" s="26">
        <f t="shared" si="23"/>
        <v>-157.86276534326382</v>
      </c>
      <c r="AM49" s="10"/>
      <c r="AN49" s="26">
        <f t="shared" si="24"/>
        <v>-73.186477955946899</v>
      </c>
      <c r="AO49" s="26">
        <f t="shared" si="25"/>
        <v>386.95651075931585</v>
      </c>
      <c r="AP49" s="26">
        <f t="shared" si="25"/>
        <v>-188.42498342880995</v>
      </c>
      <c r="AQ49" s="26">
        <f t="shared" si="25"/>
        <v>-203.57979951785461</v>
      </c>
      <c r="AR49" s="10"/>
    </row>
    <row r="50" spans="2:44" s="3" customFormat="1" ht="15.75">
      <c r="B50" s="28" t="s">
        <v>383</v>
      </c>
      <c r="C50" s="29" t="e">
        <f>SUM(C47:C49)</f>
        <v>#REF!</v>
      </c>
      <c r="D50" s="12"/>
      <c r="E50" s="29">
        <v>-571.59327496706828</v>
      </c>
      <c r="F50" s="29">
        <v>-1014.156312852807</v>
      </c>
      <c r="G50" s="29">
        <v>-1353.455240681843</v>
      </c>
      <c r="H50" s="29" t="e">
        <f>SUM(H47:H49)</f>
        <v>#REF!</v>
      </c>
      <c r="I50" s="12"/>
      <c r="J50" s="29">
        <f>SUM(J47:J49)</f>
        <v>-374.62936192243137</v>
      </c>
      <c r="K50" s="29">
        <f>SUM(K47:K49)</f>
        <v>-613.877707405205</v>
      </c>
      <c r="L50" s="29">
        <f>SUM(L47:L49)</f>
        <v>-1253.4318151378791</v>
      </c>
      <c r="M50" s="29">
        <v>-1830.4072508637869</v>
      </c>
      <c r="N50" s="12"/>
      <c r="O50" s="29">
        <f>SUM(O47:O49)</f>
        <v>501.67388038689404</v>
      </c>
      <c r="P50" s="29">
        <f>SUM(P47:P49)</f>
        <v>-269.60868104895519</v>
      </c>
      <c r="Q50" s="29">
        <f>SUM(Q47:Q49)</f>
        <v>-636.13753546682597</v>
      </c>
      <c r="R50" s="29">
        <f>SUM(R47:R49)</f>
        <v>-1089.7535535284558</v>
      </c>
      <c r="S50" s="12"/>
      <c r="T50" s="29">
        <f>SUM(T47:T49)</f>
        <v>-310.44953776889389</v>
      </c>
      <c r="U50" s="29">
        <f>SUM(U47:U49)</f>
        <v>-218.65127854620698</v>
      </c>
      <c r="V50" s="29">
        <f>SUM(V47:V49)</f>
        <v>-567.50447721843284</v>
      </c>
      <c r="W50" s="29">
        <f>SUM(W47:W49)</f>
        <v>-1016.9572687584766</v>
      </c>
      <c r="X50" s="12"/>
      <c r="Y50" s="29">
        <f t="shared" si="18"/>
        <v>-571.59327496706828</v>
      </c>
      <c r="Z50" s="29">
        <f t="shared" si="19"/>
        <v>-442.56303788573871</v>
      </c>
      <c r="AA50" s="29">
        <f t="shared" si="19"/>
        <v>-339.29892782903596</v>
      </c>
      <c r="AB50" s="29" t="e">
        <f t="shared" si="19"/>
        <v>#REF!</v>
      </c>
      <c r="AC50" s="12"/>
      <c r="AD50" s="29">
        <f t="shared" si="20"/>
        <v>-374.62936192243137</v>
      </c>
      <c r="AE50" s="29">
        <f t="shared" si="21"/>
        <v>-239.24834548277363</v>
      </c>
      <c r="AF50" s="29">
        <f t="shared" si="21"/>
        <v>-639.55410773267408</v>
      </c>
      <c r="AG50" s="29">
        <f t="shared" si="21"/>
        <v>-576.9754357259078</v>
      </c>
      <c r="AH50" s="12"/>
      <c r="AI50" s="29">
        <f t="shared" si="22"/>
        <v>501.67388038689404</v>
      </c>
      <c r="AJ50" s="29">
        <f t="shared" si="23"/>
        <v>-771.28256143584917</v>
      </c>
      <c r="AK50" s="29">
        <f t="shared" si="23"/>
        <v>-366.52885441787078</v>
      </c>
      <c r="AL50" s="29">
        <f t="shared" si="23"/>
        <v>-453.6160180616298</v>
      </c>
      <c r="AM50" s="12"/>
      <c r="AN50" s="29">
        <f t="shared" si="24"/>
        <v>-310.44953776889389</v>
      </c>
      <c r="AO50" s="29">
        <f t="shared" si="25"/>
        <v>91.798259222686909</v>
      </c>
      <c r="AP50" s="29">
        <f t="shared" si="25"/>
        <v>-348.85319867222586</v>
      </c>
      <c r="AQ50" s="29">
        <f t="shared" si="25"/>
        <v>-449.45279154004379</v>
      </c>
      <c r="AR50" s="12"/>
    </row>
    <row r="51" spans="2:44" s="3" customFormat="1">
      <c r="B51" s="7"/>
      <c r="C51" s="7"/>
      <c r="D51" s="10"/>
      <c r="E51" s="73"/>
      <c r="F51" s="73"/>
      <c r="G51" s="73"/>
      <c r="H51" s="73"/>
      <c r="I51" s="10"/>
      <c r="J51" s="73"/>
      <c r="K51" s="73"/>
      <c r="L51" s="73"/>
      <c r="M51" s="73"/>
      <c r="N51" s="10"/>
      <c r="O51" s="73"/>
      <c r="P51" s="73"/>
      <c r="Q51" s="73"/>
      <c r="R51" s="73"/>
      <c r="S51" s="10"/>
      <c r="T51" s="7"/>
      <c r="U51" s="7"/>
      <c r="V51" s="7"/>
      <c r="W51" s="7"/>
      <c r="X51" s="10"/>
      <c r="Y51" s="7"/>
      <c r="Z51" s="7"/>
      <c r="AA51" s="7"/>
      <c r="AB51" s="7"/>
      <c r="AC51" s="10"/>
      <c r="AD51" s="7"/>
      <c r="AE51" s="7"/>
      <c r="AF51" s="7"/>
      <c r="AG51" s="7"/>
      <c r="AH51" s="10"/>
      <c r="AI51" s="7"/>
      <c r="AJ51" s="7"/>
      <c r="AK51" s="7"/>
      <c r="AL51" s="7"/>
      <c r="AM51" s="10"/>
      <c r="AN51" s="7"/>
      <c r="AO51" s="7"/>
      <c r="AP51" s="7"/>
      <c r="AQ51" s="7"/>
      <c r="AR51" s="10"/>
    </row>
    <row r="52" spans="2:44" s="3" customFormat="1">
      <c r="B52" s="34" t="s">
        <v>384</v>
      </c>
      <c r="C52" s="40" t="str">
        <f>IF(ISERROR(C38/C37*100)," ",C38/C37*100)</f>
        <v xml:space="preserve"> </v>
      </c>
      <c r="D52" s="10"/>
      <c r="E52" s="76">
        <v>-28.130803318849008</v>
      </c>
      <c r="F52" s="76">
        <v>-24.307509047142613</v>
      </c>
      <c r="G52" s="76">
        <v>-21.271587351643166</v>
      </c>
      <c r="H52" s="76" t="str">
        <f>IF(ISERROR(H38/H37*100)," ",H38/H37*100)</f>
        <v xml:space="preserve"> </v>
      </c>
      <c r="I52" s="10"/>
      <c r="J52" s="76">
        <f>IF(ISERROR(J38/J37*100)," ",J38/J37*100)</f>
        <v>-30.039126961394263</v>
      </c>
      <c r="K52" s="76">
        <f>IF(ISERROR(K38/K37*100)," ",K38/K37*100)</f>
        <v>-32.77081717761164</v>
      </c>
      <c r="L52" s="76">
        <f>IF(ISERROR(L38/L37*100)," ",L38/L37*100)</f>
        <v>-32.146592895092446</v>
      </c>
      <c r="M52" s="76">
        <v>-33.812951480749817</v>
      </c>
      <c r="N52" s="10"/>
      <c r="O52" s="76">
        <f>IF(ISERROR(O38/O37*100)," ",O38/O37*100)</f>
        <v>-36.736338720582204</v>
      </c>
      <c r="P52" s="76">
        <f>IF(ISERROR(P38/P37*100)," ",P38/P37*100)</f>
        <v>-29.18356564824316</v>
      </c>
      <c r="Q52" s="76">
        <f>IF(ISERROR(Q38/Q37*100)," ",Q38/Q37*100)</f>
        <v>-25.376582692868332</v>
      </c>
      <c r="R52" s="76">
        <f>IF(ISERROR(R38/R37*100)," ",R38/R37*100)</f>
        <v>-26.902026944086689</v>
      </c>
      <c r="S52" s="10"/>
      <c r="T52" s="76">
        <f>IF(ISERROR(T38/T37*100)," ",T38/T37*100)</f>
        <v>-26.559429360552873</v>
      </c>
      <c r="U52" s="76">
        <f>IF(ISERROR(U38/U37*100)," ",U38/U37*100)</f>
        <v>-30.730330219883189</v>
      </c>
      <c r="V52" s="76">
        <f>IF(ISERROR(V38/V37*100)," ",V38/V37*100)</f>
        <v>-25.820688531095591</v>
      </c>
      <c r="W52" s="76">
        <f>IF(ISERROR(W38/W37*100)," ",W38/W37*100)</f>
        <v>-24.433292010548548</v>
      </c>
      <c r="X52" s="10"/>
      <c r="Y52" s="40">
        <f>IF(ISERROR(Y38/Y37*100)," ",Y38/Y37*100)</f>
        <v>-28.130803318849008</v>
      </c>
      <c r="Z52" s="40">
        <f>IF(ISERROR(Z38/Z37*100)," ",Z38/Z37*100)</f>
        <v>-20.386768266332201</v>
      </c>
      <c r="AA52" s="40">
        <f>IF(ISERROR(AA38/AA37*100)," ",AA38/AA37*100)</f>
        <v>-15.094502209908867</v>
      </c>
      <c r="AB52" s="40" t="str">
        <f>IF(ISERROR(AB38/AB37*100)," ",AB38/AB37*100)</f>
        <v xml:space="preserve"> </v>
      </c>
      <c r="AC52" s="10"/>
      <c r="AD52" s="40">
        <f>IF(ISERROR(AD38/AD37*100)," ",AD38/AD37*100)</f>
        <v>-30.039126961394263</v>
      </c>
      <c r="AE52" s="40">
        <f>IF(ISERROR(AE38/AE37*100)," ",AE38/AE37*100)</f>
        <v>-35.393597594838312</v>
      </c>
      <c r="AF52" s="40">
        <f>IF(ISERROR(AF38/AF37*100)," ",AF38/AF37*100)</f>
        <v>-30.880680983855346</v>
      </c>
      <c r="AG52" s="40">
        <f>IF(ISERROR(AG38/AG37*100)," ",AG38/AG37*100)</f>
        <v>-38.047946739122757</v>
      </c>
      <c r="AH52" s="10"/>
      <c r="AI52" s="40">
        <f>IF(ISERROR(AI38/AI37*100)," ",AI38/AI37*100)</f>
        <v>-36.736338720582204</v>
      </c>
      <c r="AJ52" s="40">
        <f>IF(ISERROR(AJ38/AJ37*100)," ",AJ38/AJ37*100)</f>
        <v>-21.890644655250011</v>
      </c>
      <c r="AK52" s="40">
        <f>IF(ISERROR(AK38/AK37*100)," ",AK38/AK37*100)</f>
        <v>-17.466832940535959</v>
      </c>
      <c r="AL52" s="40">
        <f>IF(ISERROR(AL38/AL37*100)," ",AL38/AL37*100)</f>
        <v>-31.255980340680487</v>
      </c>
      <c r="AM52" s="10"/>
      <c r="AN52" s="40">
        <f>IF(ISERROR(AN38/AN37*100)," ",AN38/AN37*100)</f>
        <v>-26.559429360552873</v>
      </c>
      <c r="AO52" s="40">
        <f>IF(ISERROR(AO38/AO37*100)," ",AO38/AO37*100)</f>
        <v>-34.742109368582639</v>
      </c>
      <c r="AP52" s="40">
        <f>IF(ISERROR(AP38/AP37*100)," ",AP38/AP37*100)</f>
        <v>-15.51921035660154</v>
      </c>
      <c r="AQ52" s="40">
        <f>IF(ISERROR(AQ38/AQ37*100)," ",AQ38/AQ37*100)</f>
        <v>-20.30566460694952</v>
      </c>
      <c r="AR52" s="10"/>
    </row>
    <row r="53" spans="2:44" s="3" customFormat="1">
      <c r="B53" s="36" t="s">
        <v>388</v>
      </c>
      <c r="C53" s="55" t="str">
        <f>IF(ISERROR(C44/C37*100)," ",C44/C37*100)</f>
        <v xml:space="preserve"> </v>
      </c>
      <c r="D53" s="10"/>
      <c r="E53" s="77">
        <v>-28.266866970107234</v>
      </c>
      <c r="F53" s="77">
        <v>-33.782616702144914</v>
      </c>
      <c r="G53" s="77">
        <v>-28.692228458194531</v>
      </c>
      <c r="H53" s="77" t="str">
        <f>IF(ISERROR(H44/H37*100)," ",H44/H37*100)</f>
        <v xml:space="preserve"> </v>
      </c>
      <c r="I53" s="10"/>
      <c r="J53" s="77">
        <f>IF(ISERROR(J44/J37*100)," ",J44/J37*100)</f>
        <v>-35.353169700057165</v>
      </c>
      <c r="K53" s="77">
        <f>IF(ISERROR(K44/K37*100)," ",K44/K37*100)</f>
        <v>-36.886297912539</v>
      </c>
      <c r="L53" s="77">
        <f>IF(ISERROR(L44/L37*100)," ",L44/L37*100)</f>
        <v>-36.141022135523357</v>
      </c>
      <c r="M53" s="77">
        <v>-38.042542672909001</v>
      </c>
      <c r="N53" s="10"/>
      <c r="O53" s="77">
        <f>IF(ISERROR(O44/O37*100)," ",O44/O37*100)</f>
        <v>-36.972663517303992</v>
      </c>
      <c r="P53" s="77">
        <f>IF(ISERROR(P44/P37*100)," ",P44/P37*100)</f>
        <v>-31.339791246983562</v>
      </c>
      <c r="Q53" s="77">
        <f>IF(ISERROR(Q44/Q37*100)," ",Q44/Q37*100)</f>
        <v>-27.117344654165077</v>
      </c>
      <c r="R53" s="77">
        <f>IF(ISERROR(R44/R37*100)," ",R44/R37*100)</f>
        <v>-28.272918362332035</v>
      </c>
      <c r="S53" s="10"/>
      <c r="T53" s="77">
        <f>IF(ISERROR(T44/T37*100)," ",T44/T37*100)</f>
        <v>-26.040660672137712</v>
      </c>
      <c r="U53" s="77">
        <f>IF(ISERROR(U44/U37*100)," ",U44/U37*100)</f>
        <v>-30.602453094316491</v>
      </c>
      <c r="V53" s="77">
        <f>IF(ISERROR(V44/V37*100)," ",V44/V37*100)</f>
        <v>-24.160608152736433</v>
      </c>
      <c r="W53" s="77">
        <f>IF(ISERROR(W44/W37*100)," ",W44/W37*100)</f>
        <v>-23.054298927772113</v>
      </c>
      <c r="X53" s="10"/>
      <c r="Y53" s="55">
        <f>IF(ISERROR(Y44/Y37*100)," ",Y44/Y37*100)</f>
        <v>-28.266866970107234</v>
      </c>
      <c r="Z53" s="55">
        <f>IF(ISERROR(Z44/Z37*100)," ",Z44/Z37*100)</f>
        <v>-39.438949533018615</v>
      </c>
      <c r="AA53" s="55">
        <f>IF(ISERROR(AA44/AA37*100)," ",AA44/AA37*100)</f>
        <v>-18.334991104550603</v>
      </c>
      <c r="AB53" s="55" t="str">
        <f>IF(ISERROR(AB44/AB37*100)," ",AB44/AB37*100)</f>
        <v xml:space="preserve"> </v>
      </c>
      <c r="AC53" s="10"/>
      <c r="AD53" s="55">
        <f>IF(ISERROR(AD44/AD37*100)," ",AD44/AD37*100)</f>
        <v>-35.353169700057165</v>
      </c>
      <c r="AE53" s="55">
        <f>IF(ISERROR(AE44/AE37*100)," ",AE44/AE37*100)</f>
        <v>-38.358301812879908</v>
      </c>
      <c r="AF53" s="55">
        <f>IF(ISERROR(AF44/AF37*100)," ",AF44/AF37*100)</f>
        <v>-34.629620689438823</v>
      </c>
      <c r="AG53" s="55">
        <f>IF(ISERROR(AG44/AG37*100)," ",AG44/AG37*100)</f>
        <v>-42.875194257531824</v>
      </c>
      <c r="AH53" s="10"/>
      <c r="AI53" s="55">
        <f>IF(ISERROR(AI44/AI37*100)," ",AI44/AI37*100)</f>
        <v>-36.972663517303992</v>
      </c>
      <c r="AJ53" s="55">
        <f>IF(ISERROR(AJ44/AJ37*100)," ",AJ44/AJ37*100)</f>
        <v>-25.900717142994012</v>
      </c>
      <c r="AK53" s="55">
        <f>IF(ISERROR(AK44/AK37*100)," ",AK44/AK37*100)</f>
        <v>-18.34438814680021</v>
      </c>
      <c r="AL53" s="55">
        <f>IF(ISERROR(AL44/AL37*100)," ",AL44/AL37*100)</f>
        <v>-31.571179880358386</v>
      </c>
      <c r="AM53" s="10"/>
      <c r="AN53" s="55">
        <f>IF(ISERROR(AN44/AN37*100)," ",AN44/AN37*100)</f>
        <v>-26.040660672137712</v>
      </c>
      <c r="AO53" s="55">
        <f>IF(ISERROR(AO44/AO37*100)," ",AO44/AO37*100)</f>
        <v>-34.990211120032406</v>
      </c>
      <c r="AP53" s="55">
        <f>IF(ISERROR(AP44/AP37*100)," ",AP44/AP37*100)</f>
        <v>-10.644239897042171</v>
      </c>
      <c r="AQ53" s="55">
        <f>IF(ISERROR(AQ44/AQ37*100)," ",AQ44/AQ37*100)</f>
        <v>-19.762931098756216</v>
      </c>
      <c r="AR53" s="10"/>
    </row>
    <row r="54" spans="2:44" s="3" customFormat="1">
      <c r="B54" s="36" t="s">
        <v>385</v>
      </c>
      <c r="C54" s="55" t="str">
        <f>IF(ISERROR(C47/C37*100)," ",C47/C37*100)</f>
        <v xml:space="preserve"> </v>
      </c>
      <c r="D54" s="10"/>
      <c r="E54" s="77">
        <v>-43.942066968086451</v>
      </c>
      <c r="F54" s="77">
        <v>-49.736788160523169</v>
      </c>
      <c r="G54" s="77">
        <v>-44.702503924966628</v>
      </c>
      <c r="H54" s="77" t="str">
        <f>IF(ISERROR(H47/H37*100)," ",H47/H37*100)</f>
        <v xml:space="preserve"> </v>
      </c>
      <c r="I54" s="10"/>
      <c r="J54" s="77">
        <f>IF(ISERROR(J47/J37*100)," ",J47/J37*100)</f>
        <v>-53.658221498780158</v>
      </c>
      <c r="K54" s="77">
        <f>IF(ISERROR(K47/K37*100)," ",K47/K37*100)</f>
        <v>-54.974673486526392</v>
      </c>
      <c r="L54" s="77">
        <f>IF(ISERROR(L47/L37*100)," ",L47/L37*100)</f>
        <v>-54.295955477619806</v>
      </c>
      <c r="M54" s="77">
        <v>-56.157284042315133</v>
      </c>
      <c r="N54" s="10"/>
      <c r="O54" s="77">
        <f>IF(ISERROR(O47/O37*100)," ",O47/O37*100)</f>
        <v>-54.990453138045005</v>
      </c>
      <c r="P54" s="77">
        <f>IF(ISERROR(P47/P37*100)," ",P47/P37*100)</f>
        <v>-48.870064060859697</v>
      </c>
      <c r="Q54" s="77">
        <f>IF(ISERROR(Q47/Q37*100)," ",Q47/Q37*100)</f>
        <v>-44.630450601066052</v>
      </c>
      <c r="R54" s="77">
        <f>IF(ISERROR(R47/R37*100)," ",R47/R37*100)</f>
        <v>-46.301172023023788</v>
      </c>
      <c r="S54" s="10"/>
      <c r="T54" s="77">
        <f>IF(ISERROR(T47/T37*100)," ",T47/T37*100)</f>
        <v>-42.331233841714109</v>
      </c>
      <c r="U54" s="77">
        <f>IF(ISERROR(U47/U37*100)," ",U47/U37*100)</f>
        <v>-46.572262916125169</v>
      </c>
      <c r="V54" s="77">
        <f>IF(ISERROR(V47/V37*100)," ",V47/V37*100)</f>
        <v>-41.043963952803082</v>
      </c>
      <c r="W54" s="77">
        <f>IF(ISERROR(W47/W37*100)," ",W47/W37*100)</f>
        <v>-41.619871229614951</v>
      </c>
      <c r="X54" s="10"/>
      <c r="Y54" s="55">
        <f>IF(ISERROR(Y47/Y37*100)," ",Y47/Y37*100)</f>
        <v>-43.942066968086451</v>
      </c>
      <c r="Z54" s="55">
        <f>IF(ISERROR(Z47/Z37*100)," ",Z47/Z37*100)</f>
        <v>-55.679202758516652</v>
      </c>
      <c r="AA54" s="55">
        <f>IF(ISERROR(AA47/AA37*100)," ",AA47/AA37*100)</f>
        <v>-34.459419461746428</v>
      </c>
      <c r="AB54" s="55" t="str">
        <f>IF(ISERROR(AB47/AB37*100)," ",AB47/AB37*100)</f>
        <v xml:space="preserve"> </v>
      </c>
      <c r="AC54" s="10"/>
      <c r="AD54" s="55">
        <f>IF(ISERROR(AD47/AD37*100)," ",AD47/AD37*100)</f>
        <v>-53.658221498780158</v>
      </c>
      <c r="AE54" s="55">
        <f>IF(ISERROR(AE47/AE37*100)," ",AE47/AE37*100)</f>
        <v>-56.23863982984809</v>
      </c>
      <c r="AF54" s="55">
        <f>IF(ISERROR(AF47/AF37*100)," ",AF47/AF37*100)</f>
        <v>-52.919531592956936</v>
      </c>
      <c r="AG54" s="55">
        <f>IF(ISERROR(AG47/AG37*100)," ",AG47/AG37*100)</f>
        <v>-60.88778905702604</v>
      </c>
      <c r="AH54" s="10"/>
      <c r="AI54" s="55">
        <f>IF(ISERROR(AI47/AI37*100)," ",AI47/AI37*100)</f>
        <v>-54.990453138045005</v>
      </c>
      <c r="AJ54" s="55">
        <f>IF(ISERROR(AJ47/AJ37*100)," ",AJ47/AJ37*100)</f>
        <v>-42.960246096149234</v>
      </c>
      <c r="AK54" s="55">
        <f>IF(ISERROR(AK47/AK37*100)," ",AK47/AK37*100)</f>
        <v>-35.821826578664535</v>
      </c>
      <c r="AL54" s="55">
        <f>IF(ISERROR(AL47/AL37*100)," ",AL47/AL37*100)</f>
        <v>-51.069778416921871</v>
      </c>
      <c r="AM54" s="10"/>
      <c r="AN54" s="55">
        <f>IF(ISERROR(AN47/AN37*100)," ",AN47/AN37*100)</f>
        <v>-42.331233841714109</v>
      </c>
      <c r="AO54" s="55">
        <f>IF(ISERROR(AO47/AO37*100)," ",AO47/AO37*100)</f>
        <v>-50.651494857514976</v>
      </c>
      <c r="AP54" s="55">
        <f>IF(ISERROR(AP47/AP37*100)," ",AP47/AP37*100)</f>
        <v>-29.444410518425297</v>
      </c>
      <c r="AQ54" s="55">
        <f>IF(ISERROR(AQ47/AQ37*100)," ",AQ47/AQ37*100)</f>
        <v>-43.333246333628828</v>
      </c>
      <c r="AR54" s="10"/>
    </row>
    <row r="55" spans="2:44" s="3" customFormat="1">
      <c r="B55" s="36" t="s">
        <v>15</v>
      </c>
      <c r="C55" s="37" t="e">
        <f>#REF!/1000</f>
        <v>#REF!</v>
      </c>
      <c r="D55" s="45"/>
      <c r="E55" s="59">
        <v>142.0829276</v>
      </c>
      <c r="F55" s="59">
        <v>318.72341519999998</v>
      </c>
      <c r="G55" s="59">
        <v>407.69214590000001</v>
      </c>
      <c r="H55" s="59" t="e">
        <f>IF(AND($F$7=VALUE($C$4),H$8=$C$8),$C55,0)</f>
        <v>#REF!</v>
      </c>
      <c r="I55" s="45"/>
      <c r="J55" s="59">
        <v>65.320238700000004</v>
      </c>
      <c r="K55" s="59">
        <v>175.74203530000003</v>
      </c>
      <c r="L55" s="59">
        <v>286.96712830000001</v>
      </c>
      <c r="M55" s="59">
        <v>456.29057991999997</v>
      </c>
      <c r="N55" s="45"/>
      <c r="O55" s="59">
        <v>52.875568399999999</v>
      </c>
      <c r="P55" s="59">
        <v>207.6058108</v>
      </c>
      <c r="Q55" s="59">
        <v>388.02824860000004</v>
      </c>
      <c r="R55" s="59">
        <v>482.2124781</v>
      </c>
      <c r="S55" s="45"/>
      <c r="T55" s="59">
        <v>39.483753400000005</v>
      </c>
      <c r="U55" s="59">
        <v>88.317591920000012</v>
      </c>
      <c r="V55" s="59">
        <v>124.72345750000001</v>
      </c>
      <c r="W55" s="59">
        <v>164.5423251</v>
      </c>
      <c r="X55" s="45"/>
      <c r="Y55" s="37">
        <f>+E55</f>
        <v>142.0829276</v>
      </c>
      <c r="Z55" s="37">
        <f t="shared" ref="Z55:AB56" si="26">+F55-E55</f>
        <v>176.64048759999997</v>
      </c>
      <c r="AA55" s="37">
        <f t="shared" si="26"/>
        <v>88.968730700000037</v>
      </c>
      <c r="AB55" s="37" t="e">
        <f t="shared" si="26"/>
        <v>#REF!</v>
      </c>
      <c r="AC55" s="45"/>
      <c r="AD55" s="37">
        <f>+J55</f>
        <v>65.320238700000004</v>
      </c>
      <c r="AE55" s="37">
        <f t="shared" ref="AE55:AG56" si="27">+K55-J55</f>
        <v>110.42179660000002</v>
      </c>
      <c r="AF55" s="37">
        <f t="shared" si="27"/>
        <v>111.22509299999999</v>
      </c>
      <c r="AG55" s="37">
        <f t="shared" si="27"/>
        <v>169.32345161999996</v>
      </c>
      <c r="AH55" s="45"/>
      <c r="AI55" s="37">
        <f>+O55</f>
        <v>52.875568399999999</v>
      </c>
      <c r="AJ55" s="37">
        <f t="shared" ref="AJ55:AL56" si="28">+P55-O55</f>
        <v>154.73024240000001</v>
      </c>
      <c r="AK55" s="37">
        <f t="shared" si="28"/>
        <v>180.42243780000004</v>
      </c>
      <c r="AL55" s="37">
        <f t="shared" si="28"/>
        <v>94.184229499999958</v>
      </c>
      <c r="AM55" s="45"/>
      <c r="AN55" s="37">
        <f>+T55</f>
        <v>39.483753400000005</v>
      </c>
      <c r="AO55" s="37">
        <f t="shared" ref="AO55:AQ56" si="29">+U55-T55</f>
        <v>48.833838520000008</v>
      </c>
      <c r="AP55" s="37">
        <f t="shared" si="29"/>
        <v>36.405865579999997</v>
      </c>
      <c r="AQ55" s="37">
        <f t="shared" si="29"/>
        <v>39.81886759999999</v>
      </c>
      <c r="AR55" s="45"/>
    </row>
    <row r="56" spans="2:44" s="3" customFormat="1">
      <c r="B56" s="36" t="s">
        <v>0</v>
      </c>
      <c r="C56" s="37" t="e">
        <f>#REF!/1000</f>
        <v>#REF!</v>
      </c>
      <c r="D56" s="51"/>
      <c r="E56" s="59">
        <v>4.8019999999999996</v>
      </c>
      <c r="F56" s="59">
        <v>19.169</v>
      </c>
      <c r="G56" s="59">
        <v>19.207000000000001</v>
      </c>
      <c r="H56" s="59" t="e">
        <f>IF(AND($F$7=VALUE($C$4),H$8=$C$8),$C56,0)</f>
        <v>#REF!</v>
      </c>
      <c r="I56" s="51"/>
      <c r="J56" s="59">
        <v>0.222</v>
      </c>
      <c r="K56" s="59">
        <v>5.1420000000000003</v>
      </c>
      <c r="L56" s="59">
        <v>5224.5540000000001</v>
      </c>
      <c r="M56" s="59">
        <v>5841.0330000000004</v>
      </c>
      <c r="N56" s="51"/>
      <c r="O56" s="59">
        <v>2178.0649003000003</v>
      </c>
      <c r="P56" s="59">
        <v>6330.76224</v>
      </c>
      <c r="Q56" s="59">
        <v>6985.6428578000005</v>
      </c>
      <c r="R56" s="59">
        <v>6993.4579999999996</v>
      </c>
      <c r="S56" s="51"/>
      <c r="T56" s="59">
        <v>4</v>
      </c>
      <c r="U56" s="59">
        <v>4</v>
      </c>
      <c r="V56" s="59">
        <v>81.043999999999997</v>
      </c>
      <c r="W56" s="59">
        <v>325.849265</v>
      </c>
      <c r="X56" s="51"/>
      <c r="Y56" s="37">
        <f>+E56</f>
        <v>4.8019999999999996</v>
      </c>
      <c r="Z56" s="37">
        <f t="shared" si="26"/>
        <v>14.367000000000001</v>
      </c>
      <c r="AA56" s="37">
        <f t="shared" si="26"/>
        <v>3.8000000000000256E-2</v>
      </c>
      <c r="AB56" s="37" t="e">
        <f t="shared" si="26"/>
        <v>#REF!</v>
      </c>
      <c r="AC56" s="51"/>
      <c r="AD56" s="37">
        <f>+J56</f>
        <v>0.222</v>
      </c>
      <c r="AE56" s="37">
        <f t="shared" si="27"/>
        <v>4.92</v>
      </c>
      <c r="AF56" s="37">
        <f t="shared" si="27"/>
        <v>5219.4120000000003</v>
      </c>
      <c r="AG56" s="37">
        <f t="shared" si="27"/>
        <v>616.47900000000027</v>
      </c>
      <c r="AH56" s="51"/>
      <c r="AI56" s="37">
        <f>+O56</f>
        <v>2178.0649003000003</v>
      </c>
      <c r="AJ56" s="37">
        <f t="shared" si="28"/>
        <v>4152.6973397000002</v>
      </c>
      <c r="AK56" s="37">
        <f t="shared" si="28"/>
        <v>654.88061780000044</v>
      </c>
      <c r="AL56" s="37">
        <f t="shared" si="28"/>
        <v>7.8151421999991726</v>
      </c>
      <c r="AM56" s="51"/>
      <c r="AN56" s="37">
        <f>+T56</f>
        <v>4</v>
      </c>
      <c r="AO56" s="37">
        <f t="shared" si="29"/>
        <v>0</v>
      </c>
      <c r="AP56" s="37">
        <f t="shared" si="29"/>
        <v>77.043999999999997</v>
      </c>
      <c r="AQ56" s="37">
        <f t="shared" si="29"/>
        <v>244.80526500000002</v>
      </c>
      <c r="AR56" s="51"/>
    </row>
    <row r="57" spans="2:44">
      <c r="B57" s="5"/>
      <c r="C57" s="9"/>
      <c r="D57" s="51"/>
      <c r="E57" s="9"/>
      <c r="F57" s="9"/>
      <c r="G57" s="9"/>
      <c r="H57" s="9"/>
      <c r="I57" s="51"/>
      <c r="J57" s="9"/>
      <c r="K57" s="9"/>
      <c r="L57" s="9"/>
      <c r="M57" s="9"/>
      <c r="N57" s="51"/>
      <c r="O57" s="9"/>
      <c r="P57" s="9"/>
      <c r="Q57" s="9"/>
      <c r="R57" s="9"/>
      <c r="S57" s="51"/>
      <c r="T57" s="9"/>
      <c r="U57" s="9"/>
      <c r="V57" s="9"/>
      <c r="W57" s="9"/>
      <c r="X57" s="51"/>
      <c r="Y57" s="9"/>
      <c r="Z57" s="9"/>
      <c r="AA57" s="9"/>
      <c r="AB57" s="9"/>
      <c r="AC57" s="51"/>
      <c r="AD57" s="9"/>
      <c r="AE57" s="9"/>
      <c r="AF57" s="9"/>
      <c r="AG57" s="9"/>
      <c r="AH57" s="51"/>
      <c r="AI57" s="9"/>
      <c r="AJ57" s="9"/>
      <c r="AK57" s="9"/>
      <c r="AL57" s="9"/>
      <c r="AM57" s="51"/>
      <c r="AN57" s="9"/>
      <c r="AO57" s="9"/>
      <c r="AP57" s="9"/>
      <c r="AQ57" s="9"/>
      <c r="AR57" s="51"/>
    </row>
    <row r="58" spans="2:44">
      <c r="B58" s="14"/>
      <c r="C58" s="14"/>
      <c r="D58" s="10"/>
      <c r="E58" s="9"/>
      <c r="F58" s="9"/>
      <c r="G58" s="9"/>
      <c r="H58" s="9"/>
      <c r="I58" s="10"/>
      <c r="J58" s="9"/>
      <c r="K58" s="9"/>
      <c r="L58" s="9"/>
      <c r="M58" s="9"/>
      <c r="N58" s="10"/>
      <c r="O58" s="73">
        <v>4383322.75</v>
      </c>
      <c r="P58" s="82">
        <v>8709885.8399999999</v>
      </c>
      <c r="Q58" s="73">
        <v>12539083.789999999</v>
      </c>
      <c r="R58" s="73">
        <v>17642067.34</v>
      </c>
      <c r="S58" s="10"/>
      <c r="T58" s="7"/>
      <c r="U58" s="14"/>
      <c r="V58" s="7"/>
      <c r="W58" s="7"/>
      <c r="X58" s="10"/>
      <c r="Y58" s="3"/>
      <c r="Z58" s="3"/>
      <c r="AA58" s="3"/>
      <c r="AB58" s="3"/>
      <c r="AC58" s="10"/>
      <c r="AH58" s="10"/>
      <c r="AM58" s="10"/>
      <c r="AR58" s="10"/>
    </row>
    <row r="59" spans="2:44">
      <c r="B59" s="14"/>
      <c r="C59" s="14"/>
      <c r="D59" s="10"/>
      <c r="E59" s="73"/>
      <c r="F59" s="82"/>
      <c r="G59" s="73"/>
      <c r="H59" s="73"/>
      <c r="I59" s="10"/>
      <c r="J59" s="73"/>
      <c r="K59" s="82"/>
      <c r="L59" s="73"/>
      <c r="M59" s="73"/>
      <c r="N59" s="10"/>
      <c r="O59" s="73">
        <v>-49511638.579999998</v>
      </c>
      <c r="P59" s="83">
        <v>-86223979.170000002</v>
      </c>
      <c r="Q59" s="73">
        <v>-125395954.04000001</v>
      </c>
      <c r="R59" s="73">
        <v>-205978849.72999999</v>
      </c>
      <c r="S59" s="10"/>
      <c r="T59" s="7"/>
      <c r="U59" s="14"/>
      <c r="V59" s="7"/>
      <c r="W59" s="7"/>
      <c r="X59" s="10"/>
      <c r="Y59" s="3"/>
      <c r="Z59" s="3"/>
      <c r="AA59" s="3"/>
      <c r="AB59" s="3"/>
      <c r="AC59" s="10"/>
      <c r="AH59" s="10"/>
      <c r="AM59" s="10"/>
      <c r="AR59" s="10"/>
    </row>
    <row r="60" spans="2:44" ht="15.75">
      <c r="B60" s="19" t="s">
        <v>415</v>
      </c>
      <c r="C60" s="19"/>
      <c r="D60" s="6"/>
      <c r="E60" s="70"/>
      <c r="F60" s="196">
        <f>$F$7</f>
        <v>2014</v>
      </c>
      <c r="G60" s="196"/>
      <c r="H60" s="70"/>
      <c r="I60" s="6"/>
      <c r="J60" s="70"/>
      <c r="K60" s="196">
        <f>$K$7</f>
        <v>2013</v>
      </c>
      <c r="L60" s="196"/>
      <c r="M60" s="70"/>
      <c r="N60" s="6"/>
      <c r="O60" s="70"/>
      <c r="P60" s="196">
        <f>$P$7</f>
        <v>2012</v>
      </c>
      <c r="Q60" s="196"/>
      <c r="R60" s="70"/>
      <c r="S60" s="6"/>
      <c r="T60" s="22"/>
      <c r="U60" s="195">
        <f>$U$7</f>
        <v>2011</v>
      </c>
      <c r="V60" s="195"/>
      <c r="W60" s="22"/>
      <c r="X60" s="6"/>
      <c r="Y60" s="22"/>
      <c r="Z60" s="195">
        <f>$Z$7</f>
        <v>2014</v>
      </c>
      <c r="AA60" s="195"/>
      <c r="AB60" s="22"/>
      <c r="AC60" s="6"/>
      <c r="AD60" s="22"/>
      <c r="AE60" s="195">
        <f>$AE$7</f>
        <v>2013</v>
      </c>
      <c r="AF60" s="195"/>
      <c r="AG60" s="22"/>
      <c r="AH60" s="6"/>
      <c r="AI60" s="22"/>
      <c r="AJ60" s="195">
        <f>$AJ$7</f>
        <v>2012</v>
      </c>
      <c r="AK60" s="195"/>
      <c r="AL60" s="22"/>
      <c r="AM60" s="6"/>
      <c r="AN60" s="22"/>
      <c r="AO60" s="195">
        <f>$AO$7</f>
        <v>2011</v>
      </c>
      <c r="AP60" s="195"/>
      <c r="AQ60" s="22"/>
      <c r="AR60" s="6"/>
    </row>
    <row r="61" spans="2:44" ht="16.5" thickBot="1">
      <c r="B61" s="20" t="s">
        <v>16</v>
      </c>
      <c r="C61" s="21" t="e">
        <f>IF(RIGHT(#REF!,2)="12",RIGHT(#REF!,2)&amp;"M",RIGHT(#REF!,1)&amp;"M")</f>
        <v>#REF!</v>
      </c>
      <c r="E61" s="71" t="s">
        <v>402</v>
      </c>
      <c r="F61" s="71" t="s">
        <v>403</v>
      </c>
      <c r="G61" s="71" t="s">
        <v>404</v>
      </c>
      <c r="H61" s="71" t="s">
        <v>405</v>
      </c>
      <c r="J61" s="71" t="s">
        <v>402</v>
      </c>
      <c r="K61" s="71" t="s">
        <v>403</v>
      </c>
      <c r="L61" s="71" t="s">
        <v>404</v>
      </c>
      <c r="M61" s="71" t="s">
        <v>405</v>
      </c>
      <c r="O61" s="71" t="s">
        <v>402</v>
      </c>
      <c r="P61" s="71" t="s">
        <v>403</v>
      </c>
      <c r="Q61" s="71" t="s">
        <v>404</v>
      </c>
      <c r="R61" s="71" t="s">
        <v>405</v>
      </c>
      <c r="T61" s="21" t="s">
        <v>402</v>
      </c>
      <c r="U61" s="21" t="s">
        <v>403</v>
      </c>
      <c r="V61" s="21" t="s">
        <v>404</v>
      </c>
      <c r="W61" s="21" t="s">
        <v>405</v>
      </c>
      <c r="Y61" s="21" t="s">
        <v>389</v>
      </c>
      <c r="Z61" s="21" t="s">
        <v>390</v>
      </c>
      <c r="AA61" s="21" t="s">
        <v>391</v>
      </c>
      <c r="AB61" s="21" t="s">
        <v>392</v>
      </c>
      <c r="AD61" s="21" t="s">
        <v>389</v>
      </c>
      <c r="AE61" s="21" t="s">
        <v>390</v>
      </c>
      <c r="AF61" s="21" t="s">
        <v>391</v>
      </c>
      <c r="AG61" s="21" t="s">
        <v>392</v>
      </c>
      <c r="AI61" s="21" t="s">
        <v>389</v>
      </c>
      <c r="AJ61" s="21" t="s">
        <v>390</v>
      </c>
      <c r="AK61" s="21" t="s">
        <v>391</v>
      </c>
      <c r="AL61" s="21" t="s">
        <v>392</v>
      </c>
      <c r="AN61" s="21" t="s">
        <v>389</v>
      </c>
      <c r="AO61" s="21" t="s">
        <v>390</v>
      </c>
      <c r="AP61" s="21" t="s">
        <v>391</v>
      </c>
      <c r="AQ61" s="21" t="s">
        <v>392</v>
      </c>
    </row>
    <row r="62" spans="2:44" s="3" customFormat="1">
      <c r="B62" s="36" t="s">
        <v>301</v>
      </c>
      <c r="C62" s="58" t="e">
        <f>#REF!/1000</f>
        <v>#REF!</v>
      </c>
      <c r="D62" s="10"/>
      <c r="E62" s="59">
        <v>141.03699661524098</v>
      </c>
      <c r="F62" s="59">
        <v>307.86360533433196</v>
      </c>
      <c r="G62" s="59">
        <v>471.84319397549501</v>
      </c>
      <c r="H62" s="59" t="e">
        <f>IF(AND($F$7=VALUE($C$4),H$8=$C$8),$C62,0)</f>
        <v>#REF!</v>
      </c>
      <c r="I62" s="10"/>
      <c r="J62" s="59">
        <v>119.40413113663</v>
      </c>
      <c r="K62" s="59">
        <v>243.53817186527999</v>
      </c>
      <c r="L62" s="59">
        <v>371.28007862249399</v>
      </c>
      <c r="M62" s="59">
        <v>521.252005490192</v>
      </c>
      <c r="N62" s="10"/>
      <c r="O62" s="59">
        <v>86.302323054519988</v>
      </c>
      <c r="P62" s="59">
        <v>176.61635694533902</v>
      </c>
      <c r="Q62" s="59">
        <v>275.30120176532006</v>
      </c>
      <c r="R62" s="59">
        <v>381.27163423597199</v>
      </c>
      <c r="S62" s="10"/>
      <c r="T62" s="59">
        <v>65.091994484169007</v>
      </c>
      <c r="U62" s="59">
        <v>132.54034418298002</v>
      </c>
      <c r="V62" s="59">
        <v>200.76447190153803</v>
      </c>
      <c r="W62" s="59">
        <v>294.70398092356595</v>
      </c>
      <c r="X62" s="10"/>
      <c r="Y62" s="37">
        <f t="shared" ref="Y62:Y77" si="30">+E62</f>
        <v>141.03699661524098</v>
      </c>
      <c r="Z62" s="37">
        <f t="shared" ref="Z62:AB77" si="31">+F62-E62</f>
        <v>166.82660871909098</v>
      </c>
      <c r="AA62" s="37">
        <f t="shared" si="31"/>
        <v>163.97958864116305</v>
      </c>
      <c r="AB62" s="37" t="e">
        <f t="shared" si="31"/>
        <v>#REF!</v>
      </c>
      <c r="AC62" s="10"/>
      <c r="AD62" s="37">
        <f t="shared" ref="AD62:AD77" si="32">+J62</f>
        <v>119.40413113663</v>
      </c>
      <c r="AE62" s="37">
        <f t="shared" ref="AE62:AG77" si="33">+K62-J62</f>
        <v>124.13404072864999</v>
      </c>
      <c r="AF62" s="37">
        <f t="shared" si="33"/>
        <v>127.741906757214</v>
      </c>
      <c r="AG62" s="37">
        <f t="shared" si="33"/>
        <v>149.97192686769802</v>
      </c>
      <c r="AH62" s="10"/>
      <c r="AI62" s="37">
        <f t="shared" ref="AI62:AI77" si="34">+O62</f>
        <v>86.302323054519988</v>
      </c>
      <c r="AJ62" s="37">
        <f t="shared" ref="AJ62:AL77" si="35">+P62-O62</f>
        <v>90.314033890819033</v>
      </c>
      <c r="AK62" s="37">
        <f t="shared" si="35"/>
        <v>98.684844819981038</v>
      </c>
      <c r="AL62" s="37">
        <f t="shared" si="35"/>
        <v>105.97043247065193</v>
      </c>
      <c r="AM62" s="10"/>
      <c r="AN62" s="37">
        <f t="shared" ref="AN62:AN77" si="36">+T62</f>
        <v>65.091994484169007</v>
      </c>
      <c r="AO62" s="37">
        <f t="shared" ref="AO62:AQ77" si="37">+U62-T62</f>
        <v>67.448349698811015</v>
      </c>
      <c r="AP62" s="37">
        <f t="shared" si="37"/>
        <v>68.224127718558009</v>
      </c>
      <c r="AQ62" s="37">
        <f t="shared" si="37"/>
        <v>93.93950902202792</v>
      </c>
      <c r="AR62" s="10"/>
    </row>
    <row r="63" spans="2:44" s="3" customFormat="1">
      <c r="B63" s="5" t="s">
        <v>302</v>
      </c>
      <c r="C63" s="8" t="e">
        <f>#REF!/1000</f>
        <v>#REF!</v>
      </c>
      <c r="D63" s="10"/>
      <c r="E63" s="62">
        <v>13.929460265299999</v>
      </c>
      <c r="F63" s="62">
        <v>29.945569373472001</v>
      </c>
      <c r="G63" s="62">
        <v>41.360550291400003</v>
      </c>
      <c r="H63" s="62" t="e">
        <f>IF(AND($F$7=VALUE($C$4),H$8=$C$8),$C63,0)</f>
        <v>#REF!</v>
      </c>
      <c r="I63" s="10"/>
      <c r="J63" s="62">
        <v>2.6709732871930001</v>
      </c>
      <c r="K63" s="62">
        <v>19.249141932607998</v>
      </c>
      <c r="L63" s="62">
        <v>19.891123390604999</v>
      </c>
      <c r="M63" s="62">
        <v>35.153952659768002</v>
      </c>
      <c r="N63" s="10"/>
      <c r="O63" s="89">
        <f>19.972575013+O58/1000000</f>
        <v>24.355897763000002</v>
      </c>
      <c r="P63" s="89">
        <f>41.383237174+P58/1000000</f>
        <v>50.093123014</v>
      </c>
      <c r="Q63" s="89">
        <f>44.976651735+Q58/1000000</f>
        <v>57.515735524999997</v>
      </c>
      <c r="R63" s="89">
        <f>48.8388127628166+R58/1000000</f>
        <v>66.480880102816599</v>
      </c>
      <c r="S63" s="10"/>
      <c r="T63" s="89">
        <f>0.467729227977+6363502/1000000</f>
        <v>6.8312312279770007</v>
      </c>
      <c r="U63" s="89">
        <f>0.637115940772+8275455.91/1000000</f>
        <v>8.9125718507720002</v>
      </c>
      <c r="V63" s="89">
        <f>23.990804664636+13533948.28/1000000</f>
        <v>37.524752944635999</v>
      </c>
      <c r="W63" s="89">
        <f>48.906901956769+18169133.62/1000000</f>
        <v>67.076035576769002</v>
      </c>
      <c r="X63" s="10"/>
      <c r="Y63" s="8">
        <f t="shared" si="30"/>
        <v>13.929460265299999</v>
      </c>
      <c r="Z63" s="8">
        <f t="shared" si="31"/>
        <v>16.016109108172003</v>
      </c>
      <c r="AA63" s="8">
        <f t="shared" si="31"/>
        <v>11.414980917928002</v>
      </c>
      <c r="AB63" s="8" t="e">
        <f t="shared" si="31"/>
        <v>#REF!</v>
      </c>
      <c r="AC63" s="10"/>
      <c r="AD63" s="8">
        <f t="shared" si="32"/>
        <v>2.6709732871930001</v>
      </c>
      <c r="AE63" s="8">
        <f t="shared" si="33"/>
        <v>16.578168645414998</v>
      </c>
      <c r="AF63" s="8">
        <f t="shared" si="33"/>
        <v>0.64198145799700157</v>
      </c>
      <c r="AG63" s="8">
        <f t="shared" si="33"/>
        <v>15.262829269163003</v>
      </c>
      <c r="AH63" s="10"/>
      <c r="AI63" s="8">
        <f t="shared" si="34"/>
        <v>24.355897763000002</v>
      </c>
      <c r="AJ63" s="8">
        <f t="shared" si="35"/>
        <v>25.737225250999998</v>
      </c>
      <c r="AK63" s="8">
        <f t="shared" si="35"/>
        <v>7.422612510999997</v>
      </c>
      <c r="AL63" s="8">
        <f t="shared" si="35"/>
        <v>8.9651445778166021</v>
      </c>
      <c r="AM63" s="10"/>
      <c r="AN63" s="8">
        <f t="shared" si="36"/>
        <v>6.8312312279770007</v>
      </c>
      <c r="AO63" s="8">
        <f t="shared" si="37"/>
        <v>2.0813406227949995</v>
      </c>
      <c r="AP63" s="8">
        <f t="shared" si="37"/>
        <v>28.612181093863999</v>
      </c>
      <c r="AQ63" s="8">
        <f t="shared" si="37"/>
        <v>29.551282632133002</v>
      </c>
      <c r="AR63" s="10"/>
    </row>
    <row r="64" spans="2:44" ht="15.75">
      <c r="B64" s="28" t="s">
        <v>321</v>
      </c>
      <c r="C64" s="29" t="e">
        <f>+C62+C63</f>
        <v>#REF!</v>
      </c>
      <c r="D64" s="12"/>
      <c r="E64" s="29">
        <v>154.96645688054099</v>
      </c>
      <c r="F64" s="29">
        <v>337.80917470780395</v>
      </c>
      <c r="G64" s="29">
        <v>513.203744266895</v>
      </c>
      <c r="H64" s="29" t="e">
        <f>+H62+H63</f>
        <v>#REF!</v>
      </c>
      <c r="I64" s="12"/>
      <c r="J64" s="29">
        <f>+J62+J63</f>
        <v>122.07510442382301</v>
      </c>
      <c r="K64" s="29">
        <f>+K62+K63</f>
        <v>262.78731379788798</v>
      </c>
      <c r="L64" s="29">
        <f>+L62+L63</f>
        <v>391.17120201309899</v>
      </c>
      <c r="M64" s="29">
        <v>556.40595814996004</v>
      </c>
      <c r="N64" s="12"/>
      <c r="O64" s="29">
        <f>+O62+O63</f>
        <v>110.65822081751999</v>
      </c>
      <c r="P64" s="29">
        <f>+P62+P63</f>
        <v>226.70947995933903</v>
      </c>
      <c r="Q64" s="29">
        <f>+Q62+Q63</f>
        <v>332.81693729032008</v>
      </c>
      <c r="R64" s="29">
        <f>+R62+R63</f>
        <v>447.75251433878861</v>
      </c>
      <c r="S64" s="12"/>
      <c r="T64" s="29">
        <f>+T62+T63</f>
        <v>71.923225712146007</v>
      </c>
      <c r="U64" s="29">
        <f>+U62+U63</f>
        <v>141.45291603375202</v>
      </c>
      <c r="V64" s="29">
        <f>+V62+V63</f>
        <v>238.28922484617402</v>
      </c>
      <c r="W64" s="29">
        <f>+W62+W63</f>
        <v>361.78001650033497</v>
      </c>
      <c r="X64" s="12"/>
      <c r="Y64" s="29">
        <f t="shared" si="30"/>
        <v>154.96645688054099</v>
      </c>
      <c r="Z64" s="29">
        <f t="shared" si="31"/>
        <v>182.84271782726296</v>
      </c>
      <c r="AA64" s="29">
        <f t="shared" si="31"/>
        <v>175.39456955909105</v>
      </c>
      <c r="AB64" s="29" t="e">
        <f t="shared" si="31"/>
        <v>#REF!</v>
      </c>
      <c r="AC64" s="12"/>
      <c r="AD64" s="29">
        <f t="shared" si="32"/>
        <v>122.07510442382301</v>
      </c>
      <c r="AE64" s="29">
        <f t="shared" si="33"/>
        <v>140.71220937406497</v>
      </c>
      <c r="AF64" s="29">
        <f t="shared" si="33"/>
        <v>128.38388821521102</v>
      </c>
      <c r="AG64" s="29">
        <f t="shared" si="33"/>
        <v>165.23475613686105</v>
      </c>
      <c r="AH64" s="12"/>
      <c r="AI64" s="29">
        <f t="shared" si="34"/>
        <v>110.65822081751999</v>
      </c>
      <c r="AJ64" s="29">
        <f t="shared" si="35"/>
        <v>116.05125914181905</v>
      </c>
      <c r="AK64" s="29">
        <f t="shared" si="35"/>
        <v>106.10745733098105</v>
      </c>
      <c r="AL64" s="29">
        <f t="shared" si="35"/>
        <v>114.93557704846853</v>
      </c>
      <c r="AM64" s="12"/>
      <c r="AN64" s="29">
        <f t="shared" si="36"/>
        <v>71.923225712146007</v>
      </c>
      <c r="AO64" s="29">
        <f t="shared" si="37"/>
        <v>69.529690321606012</v>
      </c>
      <c r="AP64" s="29">
        <f t="shared" si="37"/>
        <v>96.836308812422004</v>
      </c>
      <c r="AQ64" s="29">
        <f t="shared" si="37"/>
        <v>123.49079165416094</v>
      </c>
      <c r="AR64" s="12"/>
    </row>
    <row r="65" spans="2:44" s="3" customFormat="1" ht="15.75">
      <c r="B65" s="28" t="s">
        <v>378</v>
      </c>
      <c r="C65" s="29" t="e">
        <f>+#REF!/1000</f>
        <v>#REF!</v>
      </c>
      <c r="D65" s="12"/>
      <c r="E65" s="63">
        <v>-45.538553267183495</v>
      </c>
      <c r="F65" s="63">
        <v>-81.384535329298302</v>
      </c>
      <c r="G65" s="63">
        <v>-108.010699224966</v>
      </c>
      <c r="H65" s="63" t="e">
        <f>IF(AND($F$7=VALUE($C$4),H$8=$C$8),$C65,0)</f>
        <v>#REF!</v>
      </c>
      <c r="I65" s="12"/>
      <c r="J65" s="63">
        <v>-70.812995223758989</v>
      </c>
      <c r="K65" s="63">
        <v>-159.46268745705598</v>
      </c>
      <c r="L65" s="63">
        <v>-208.52156979278101</v>
      </c>
      <c r="M65" s="63">
        <v>-263.147452310164</v>
      </c>
      <c r="N65" s="12"/>
      <c r="O65" s="90">
        <f>1.18417745491603+O59/1000000</f>
        <v>-48.327461125083964</v>
      </c>
      <c r="P65" s="90">
        <f>16.50732130429+P59/1000000</f>
        <v>-69.716657865710005</v>
      </c>
      <c r="Q65" s="90">
        <f>19.88913319926+Q59/1000000</f>
        <v>-105.50682084074</v>
      </c>
      <c r="R65" s="90">
        <f>26.6247076563841+R59/1000000</f>
        <v>-179.35414207361589</v>
      </c>
      <c r="S65" s="12"/>
      <c r="T65" s="90">
        <f>-6.920246087102+-24283498.87/1000000</f>
        <v>-31.203744957102003</v>
      </c>
      <c r="U65" s="90">
        <f>-23.610865130364+-56538471.51/1000000</f>
        <v>-80.149336640363998</v>
      </c>
      <c r="V65" s="90">
        <f>-16.682118818848+-75829669.14/1000000</f>
        <v>-92.511787958848004</v>
      </c>
      <c r="W65" s="90">
        <f>18.272313870308+-137707863.04/1000000</f>
        <v>-119.43554916969198</v>
      </c>
      <c r="X65" s="12"/>
      <c r="Y65" s="30">
        <f t="shared" si="30"/>
        <v>-45.538553267183495</v>
      </c>
      <c r="Z65" s="30">
        <f t="shared" si="31"/>
        <v>-35.845982062114807</v>
      </c>
      <c r="AA65" s="30">
        <f t="shared" si="31"/>
        <v>-26.626163895667702</v>
      </c>
      <c r="AB65" s="30" t="e">
        <f t="shared" si="31"/>
        <v>#REF!</v>
      </c>
      <c r="AC65" s="12"/>
      <c r="AD65" s="30">
        <f t="shared" si="32"/>
        <v>-70.812995223758989</v>
      </c>
      <c r="AE65" s="30">
        <f t="shared" si="33"/>
        <v>-88.649692233296989</v>
      </c>
      <c r="AF65" s="30">
        <f t="shared" si="33"/>
        <v>-49.058882335725031</v>
      </c>
      <c r="AG65" s="30">
        <f t="shared" si="33"/>
        <v>-54.62588251738299</v>
      </c>
      <c r="AH65" s="12"/>
      <c r="AI65" s="30">
        <f t="shared" si="34"/>
        <v>-48.327461125083964</v>
      </c>
      <c r="AJ65" s="30">
        <f t="shared" si="35"/>
        <v>-21.389196740626041</v>
      </c>
      <c r="AK65" s="30">
        <f t="shared" si="35"/>
        <v>-35.79016297503</v>
      </c>
      <c r="AL65" s="30">
        <f t="shared" si="35"/>
        <v>-73.847321232875885</v>
      </c>
      <c r="AM65" s="12"/>
      <c r="AN65" s="30">
        <f t="shared" si="36"/>
        <v>-31.203744957102003</v>
      </c>
      <c r="AO65" s="30">
        <f t="shared" si="37"/>
        <v>-48.945591683261995</v>
      </c>
      <c r="AP65" s="30">
        <f t="shared" si="37"/>
        <v>-12.362451318484005</v>
      </c>
      <c r="AQ65" s="30">
        <f t="shared" si="37"/>
        <v>-26.923761210843978</v>
      </c>
      <c r="AR65" s="12"/>
    </row>
    <row r="66" spans="2:44" s="3" customFormat="1">
      <c r="B66" s="36" t="s">
        <v>374</v>
      </c>
      <c r="C66" s="32" t="e">
        <f>SUM(#REF!)/1000</f>
        <v>#REF!</v>
      </c>
      <c r="D66" s="10"/>
      <c r="E66" s="60">
        <v>-0.55763699999999994</v>
      </c>
      <c r="F66" s="60">
        <v>6.2156932000000005</v>
      </c>
      <c r="G66" s="60">
        <v>6.2952842000000002</v>
      </c>
      <c r="H66" s="60" t="e">
        <f>IF(AND($F$7=VALUE($C$4),H$8=$C$8),$C66,0)</f>
        <v>#REF!</v>
      </c>
      <c r="I66" s="10"/>
      <c r="J66" s="60">
        <v>0</v>
      </c>
      <c r="K66" s="60">
        <v>9.6436144399999986</v>
      </c>
      <c r="L66" s="60">
        <v>9.6436144399999986</v>
      </c>
      <c r="M66" s="60">
        <v>16.07361444</v>
      </c>
      <c r="N66" s="10"/>
      <c r="O66" s="60">
        <v>-0.10192</v>
      </c>
      <c r="P66" s="60">
        <v>-0.10192</v>
      </c>
      <c r="Q66" s="60">
        <v>-0.10192</v>
      </c>
      <c r="R66" s="60">
        <v>7.5221300324789997</v>
      </c>
      <c r="S66" s="10"/>
      <c r="T66" s="60">
        <v>-0.42799999999999999</v>
      </c>
      <c r="U66" s="60">
        <v>1.4870000000000001</v>
      </c>
      <c r="V66" s="60">
        <v>64.88113938725499</v>
      </c>
      <c r="W66" s="60">
        <v>54.773494007411003</v>
      </c>
      <c r="X66" s="10"/>
      <c r="Y66" s="32">
        <f t="shared" si="30"/>
        <v>-0.55763699999999994</v>
      </c>
      <c r="Z66" s="32">
        <f t="shared" si="31"/>
        <v>6.7733302000000002</v>
      </c>
      <c r="AA66" s="32">
        <f t="shared" si="31"/>
        <v>7.9590999999999745E-2</v>
      </c>
      <c r="AB66" s="32" t="e">
        <f t="shared" si="31"/>
        <v>#REF!</v>
      </c>
      <c r="AC66" s="10"/>
      <c r="AD66" s="32">
        <f t="shared" si="32"/>
        <v>0</v>
      </c>
      <c r="AE66" s="32">
        <f t="shared" si="33"/>
        <v>9.6436144399999986</v>
      </c>
      <c r="AF66" s="32">
        <f t="shared" si="33"/>
        <v>0</v>
      </c>
      <c r="AG66" s="32">
        <f t="shared" si="33"/>
        <v>6.4300000000000015</v>
      </c>
      <c r="AH66" s="10"/>
      <c r="AI66" s="32">
        <f t="shared" si="34"/>
        <v>-0.10192</v>
      </c>
      <c r="AJ66" s="32">
        <f t="shared" si="35"/>
        <v>0</v>
      </c>
      <c r="AK66" s="32">
        <f t="shared" si="35"/>
        <v>0</v>
      </c>
      <c r="AL66" s="32">
        <f t="shared" si="35"/>
        <v>7.6240500324789995</v>
      </c>
      <c r="AM66" s="10"/>
      <c r="AN66" s="32">
        <f t="shared" si="36"/>
        <v>-0.42799999999999999</v>
      </c>
      <c r="AO66" s="32">
        <f t="shared" si="37"/>
        <v>1.915</v>
      </c>
      <c r="AP66" s="32">
        <f t="shared" si="37"/>
        <v>63.394139387254988</v>
      </c>
      <c r="AQ66" s="32">
        <f t="shared" si="37"/>
        <v>-10.107645379843987</v>
      </c>
      <c r="AR66" s="10"/>
    </row>
    <row r="67" spans="2:44" s="3" customFormat="1">
      <c r="B67" s="36" t="s">
        <v>379</v>
      </c>
      <c r="C67" s="37" t="e">
        <f>+#REF!/1000</f>
        <v>#REF!</v>
      </c>
      <c r="D67" s="10"/>
      <c r="E67" s="59">
        <v>-6.9939585374999993</v>
      </c>
      <c r="F67" s="59">
        <v>-9.3394421867999995</v>
      </c>
      <c r="G67" s="59">
        <v>-11.797720684</v>
      </c>
      <c r="H67" s="59" t="e">
        <f>IF(AND($F$7=VALUE($C$4),H$8=$C$8),$C67,0)</f>
        <v>#REF!</v>
      </c>
      <c r="I67" s="10"/>
      <c r="J67" s="59">
        <v>-2.6718203873000004</v>
      </c>
      <c r="K67" s="59">
        <v>-50.706677363600001</v>
      </c>
      <c r="L67" s="59">
        <v>-107.4504538035</v>
      </c>
      <c r="M67" s="59">
        <v>-99.902167615799996</v>
      </c>
      <c r="N67" s="10"/>
      <c r="O67" s="59">
        <v>-3.1400479999999997</v>
      </c>
      <c r="P67" s="59">
        <v>-3.1250255999999998</v>
      </c>
      <c r="Q67" s="59">
        <v>-3.1547040000000002</v>
      </c>
      <c r="R67" s="59">
        <v>-4.1942962000000001</v>
      </c>
      <c r="S67" s="10"/>
      <c r="T67" s="59">
        <v>1.1234932335900001</v>
      </c>
      <c r="U67" s="59">
        <v>2.1312104000000001</v>
      </c>
      <c r="V67" s="59">
        <v>1.9431109</v>
      </c>
      <c r="W67" s="59">
        <v>-3.3161991259320001</v>
      </c>
      <c r="X67" s="10"/>
      <c r="Y67" s="37">
        <f t="shared" si="30"/>
        <v>-6.9939585374999993</v>
      </c>
      <c r="Z67" s="37">
        <f t="shared" si="31"/>
        <v>-2.3454836493000002</v>
      </c>
      <c r="AA67" s="37">
        <f t="shared" si="31"/>
        <v>-2.4582784972000002</v>
      </c>
      <c r="AB67" s="37" t="e">
        <f t="shared" si="31"/>
        <v>#REF!</v>
      </c>
      <c r="AC67" s="10"/>
      <c r="AD67" s="37">
        <f t="shared" si="32"/>
        <v>-2.6718203873000004</v>
      </c>
      <c r="AE67" s="37">
        <f t="shared" si="33"/>
        <v>-48.034856976299999</v>
      </c>
      <c r="AF67" s="37">
        <f t="shared" si="33"/>
        <v>-56.743776439899996</v>
      </c>
      <c r="AG67" s="37">
        <f t="shared" si="33"/>
        <v>7.5482861877000005</v>
      </c>
      <c r="AH67" s="10"/>
      <c r="AI67" s="37">
        <f t="shared" si="34"/>
        <v>-3.1400479999999997</v>
      </c>
      <c r="AJ67" s="37">
        <f t="shared" si="35"/>
        <v>1.502239999999988E-2</v>
      </c>
      <c r="AK67" s="37">
        <f t="shared" si="35"/>
        <v>-2.9678400000000327E-2</v>
      </c>
      <c r="AL67" s="37">
        <f t="shared" si="35"/>
        <v>-1.0395922</v>
      </c>
      <c r="AM67" s="10"/>
      <c r="AN67" s="37">
        <f t="shared" si="36"/>
        <v>1.1234932335900001</v>
      </c>
      <c r="AO67" s="37">
        <f t="shared" si="37"/>
        <v>1.00771716641</v>
      </c>
      <c r="AP67" s="37">
        <f t="shared" si="37"/>
        <v>-0.18809950000000009</v>
      </c>
      <c r="AQ67" s="37">
        <f t="shared" si="37"/>
        <v>-5.2593100259319998</v>
      </c>
      <c r="AR67" s="10"/>
    </row>
    <row r="68" spans="2:44" s="3" customFormat="1">
      <c r="B68" s="36" t="s">
        <v>380</v>
      </c>
      <c r="C68" s="37" t="e">
        <f>+#REF!/1000</f>
        <v>#REF!</v>
      </c>
      <c r="D68" s="10"/>
      <c r="E68" s="59">
        <v>0</v>
      </c>
      <c r="F68" s="59">
        <v>0</v>
      </c>
      <c r="G68" s="59">
        <v>0</v>
      </c>
      <c r="H68" s="59" t="e">
        <f>IF(AND($F$7=VALUE($C$4),H$8=$C$8),$C68,0)</f>
        <v>#REF!</v>
      </c>
      <c r="I68" s="10"/>
      <c r="J68" s="59">
        <v>0</v>
      </c>
      <c r="K68" s="59">
        <v>0</v>
      </c>
      <c r="L68" s="59">
        <v>0</v>
      </c>
      <c r="M68" s="59">
        <v>0</v>
      </c>
      <c r="N68" s="10"/>
      <c r="O68" s="59">
        <v>0</v>
      </c>
      <c r="P68" s="59">
        <v>0</v>
      </c>
      <c r="Q68" s="59">
        <v>0</v>
      </c>
      <c r="R68" s="59">
        <v>0</v>
      </c>
      <c r="S68" s="10"/>
      <c r="T68" s="59">
        <v>0</v>
      </c>
      <c r="U68" s="59">
        <v>0</v>
      </c>
      <c r="V68" s="59">
        <v>0</v>
      </c>
      <c r="W68" s="59">
        <v>0</v>
      </c>
      <c r="X68" s="10"/>
      <c r="Y68" s="37">
        <f t="shared" si="30"/>
        <v>0</v>
      </c>
      <c r="Z68" s="37">
        <f t="shared" si="31"/>
        <v>0</v>
      </c>
      <c r="AA68" s="37">
        <f t="shared" si="31"/>
        <v>0</v>
      </c>
      <c r="AB68" s="37" t="e">
        <f t="shared" si="31"/>
        <v>#REF!</v>
      </c>
      <c r="AC68" s="10"/>
      <c r="AD68" s="37">
        <f t="shared" si="32"/>
        <v>0</v>
      </c>
      <c r="AE68" s="37">
        <f t="shared" si="33"/>
        <v>0</v>
      </c>
      <c r="AF68" s="37">
        <f t="shared" si="33"/>
        <v>0</v>
      </c>
      <c r="AG68" s="37">
        <f t="shared" si="33"/>
        <v>0</v>
      </c>
      <c r="AH68" s="10"/>
      <c r="AI68" s="37">
        <f t="shared" si="34"/>
        <v>0</v>
      </c>
      <c r="AJ68" s="37">
        <f t="shared" si="35"/>
        <v>0</v>
      </c>
      <c r="AK68" s="37">
        <f t="shared" si="35"/>
        <v>0</v>
      </c>
      <c r="AL68" s="37">
        <f t="shared" si="35"/>
        <v>0</v>
      </c>
      <c r="AM68" s="10"/>
      <c r="AN68" s="37">
        <f t="shared" si="36"/>
        <v>0</v>
      </c>
      <c r="AO68" s="37">
        <f t="shared" si="37"/>
        <v>0</v>
      </c>
      <c r="AP68" s="37">
        <f t="shared" si="37"/>
        <v>0</v>
      </c>
      <c r="AQ68" s="37">
        <f t="shared" si="37"/>
        <v>0</v>
      </c>
      <c r="AR68" s="10"/>
    </row>
    <row r="69" spans="2:44" s="3" customFormat="1">
      <c r="B69" s="36" t="s">
        <v>411</v>
      </c>
      <c r="C69" s="37" t="e">
        <f>+#REF!/1000</f>
        <v>#REF!</v>
      </c>
      <c r="D69" s="10"/>
      <c r="E69" s="41"/>
      <c r="F69" s="41"/>
      <c r="G69" s="41"/>
      <c r="H69" s="41"/>
      <c r="I69" s="10"/>
      <c r="J69" s="41">
        <v>0</v>
      </c>
      <c r="K69" s="41"/>
      <c r="L69" s="41"/>
      <c r="M69" s="41"/>
      <c r="N69" s="10"/>
      <c r="O69" s="59">
        <v>0</v>
      </c>
      <c r="P69" s="59">
        <v>1.4231698275210001</v>
      </c>
      <c r="Q69" s="59">
        <v>1.4366856858900001</v>
      </c>
      <c r="R69" s="59">
        <v>1.4338490242570001</v>
      </c>
      <c r="S69" s="10"/>
      <c r="T69" s="59">
        <v>0</v>
      </c>
      <c r="U69" s="59">
        <v>0</v>
      </c>
      <c r="V69" s="59">
        <v>0</v>
      </c>
      <c r="W69" s="59">
        <v>0</v>
      </c>
      <c r="X69" s="10"/>
      <c r="Y69" s="37">
        <f t="shared" si="30"/>
        <v>0</v>
      </c>
      <c r="Z69" s="37">
        <f t="shared" si="31"/>
        <v>0</v>
      </c>
      <c r="AA69" s="37">
        <f t="shared" si="31"/>
        <v>0</v>
      </c>
      <c r="AB69" s="37">
        <f t="shared" si="31"/>
        <v>0</v>
      </c>
      <c r="AC69" s="10"/>
      <c r="AD69" s="37">
        <f t="shared" si="32"/>
        <v>0</v>
      </c>
      <c r="AE69" s="37">
        <f t="shared" si="33"/>
        <v>0</v>
      </c>
      <c r="AF69" s="37">
        <f t="shared" si="33"/>
        <v>0</v>
      </c>
      <c r="AG69" s="37">
        <f t="shared" si="33"/>
        <v>0</v>
      </c>
      <c r="AH69" s="10"/>
      <c r="AI69" s="37">
        <f t="shared" si="34"/>
        <v>0</v>
      </c>
      <c r="AJ69" s="37">
        <f t="shared" si="35"/>
        <v>1.4231698275210001</v>
      </c>
      <c r="AK69" s="37">
        <f t="shared" si="35"/>
        <v>1.3515858369000044E-2</v>
      </c>
      <c r="AL69" s="37">
        <f t="shared" si="35"/>
        <v>-2.8366616330000038E-3</v>
      </c>
      <c r="AM69" s="10"/>
      <c r="AN69" s="37">
        <f t="shared" si="36"/>
        <v>0</v>
      </c>
      <c r="AO69" s="37">
        <f t="shared" si="37"/>
        <v>0</v>
      </c>
      <c r="AP69" s="37">
        <f t="shared" si="37"/>
        <v>0</v>
      </c>
      <c r="AQ69" s="37">
        <f t="shared" si="37"/>
        <v>0</v>
      </c>
      <c r="AR69" s="10"/>
    </row>
    <row r="70" spans="2:44" s="3" customFormat="1">
      <c r="B70" s="25" t="s">
        <v>381</v>
      </c>
      <c r="C70" s="26" t="e">
        <f>+#REF!/1000</f>
        <v>#REF!</v>
      </c>
      <c r="D70" s="10"/>
      <c r="E70" s="26">
        <v>-7.551595537499999</v>
      </c>
      <c r="F70" s="26">
        <v>-3.123748986799999</v>
      </c>
      <c r="G70" s="26">
        <v>-5.5024364839999995</v>
      </c>
      <c r="H70" s="26" t="e">
        <f>+H66+H67+H68+H69</f>
        <v>#REF!</v>
      </c>
      <c r="I70" s="10"/>
      <c r="J70" s="26">
        <v>-2.6718203873000004</v>
      </c>
      <c r="K70" s="26">
        <f>+K66+K67+K68+K69</f>
        <v>-41.0630629236</v>
      </c>
      <c r="L70" s="26">
        <f>+L66+L67+L68+L69</f>
        <v>-97.806839363500004</v>
      </c>
      <c r="M70" s="26">
        <v>-83.828553175799996</v>
      </c>
      <c r="N70" s="10"/>
      <c r="O70" s="26">
        <f t="shared" ref="O70:W70" si="38">+O66+O67+O68+O69</f>
        <v>-3.2419679999999995</v>
      </c>
      <c r="P70" s="26">
        <f t="shared" si="38"/>
        <v>-1.8037757724789996</v>
      </c>
      <c r="Q70" s="26">
        <f t="shared" si="38"/>
        <v>-1.8199383141099998</v>
      </c>
      <c r="R70" s="26">
        <f t="shared" si="38"/>
        <v>4.7616828567359999</v>
      </c>
      <c r="S70" s="10"/>
      <c r="T70" s="26">
        <f t="shared" si="38"/>
        <v>0.69549323359000015</v>
      </c>
      <c r="U70" s="26">
        <f t="shared" si="38"/>
        <v>3.6182104000000002</v>
      </c>
      <c r="V70" s="26">
        <f t="shared" si="38"/>
        <v>66.824250287254984</v>
      </c>
      <c r="W70" s="26">
        <f t="shared" si="38"/>
        <v>51.457294881479001</v>
      </c>
      <c r="X70" s="10"/>
      <c r="Y70" s="26">
        <f t="shared" si="30"/>
        <v>-7.551595537499999</v>
      </c>
      <c r="Z70" s="26">
        <f t="shared" si="31"/>
        <v>4.4278465507</v>
      </c>
      <c r="AA70" s="26">
        <f t="shared" si="31"/>
        <v>-2.3786874972000005</v>
      </c>
      <c r="AB70" s="26" t="e">
        <f t="shared" si="31"/>
        <v>#REF!</v>
      </c>
      <c r="AC70" s="10"/>
      <c r="AD70" s="26">
        <f t="shared" si="32"/>
        <v>-2.6718203873000004</v>
      </c>
      <c r="AE70" s="26">
        <f t="shared" si="33"/>
        <v>-38.391242536299998</v>
      </c>
      <c r="AF70" s="26">
        <f t="shared" si="33"/>
        <v>-56.743776439900003</v>
      </c>
      <c r="AG70" s="26">
        <f t="shared" si="33"/>
        <v>13.978286187700007</v>
      </c>
      <c r="AH70" s="10"/>
      <c r="AI70" s="26">
        <f t="shared" si="34"/>
        <v>-3.2419679999999995</v>
      </c>
      <c r="AJ70" s="26">
        <f t="shared" si="35"/>
        <v>1.438192227521</v>
      </c>
      <c r="AK70" s="26">
        <f t="shared" si="35"/>
        <v>-1.6162541631000282E-2</v>
      </c>
      <c r="AL70" s="26">
        <f t="shared" si="35"/>
        <v>6.5816211708459997</v>
      </c>
      <c r="AM70" s="10"/>
      <c r="AN70" s="26">
        <f t="shared" si="36"/>
        <v>0.69549323359000015</v>
      </c>
      <c r="AO70" s="26">
        <f t="shared" si="37"/>
        <v>2.92271716641</v>
      </c>
      <c r="AP70" s="26">
        <f t="shared" si="37"/>
        <v>63.206039887254981</v>
      </c>
      <c r="AQ70" s="26">
        <f t="shared" si="37"/>
        <v>-15.366955405775983</v>
      </c>
      <c r="AR70" s="10"/>
    </row>
    <row r="71" spans="2:44" s="3" customFormat="1" ht="15.75">
      <c r="B71" s="28" t="s">
        <v>407</v>
      </c>
      <c r="C71" s="29" t="e">
        <f>+C65+C70</f>
        <v>#REF!</v>
      </c>
      <c r="D71" s="12"/>
      <c r="E71" s="29">
        <v>-53.090148804683494</v>
      </c>
      <c r="F71" s="29">
        <v>-84.508284316098297</v>
      </c>
      <c r="G71" s="29">
        <v>-113.513135708966</v>
      </c>
      <c r="H71" s="29" t="e">
        <f>+H65+H70</f>
        <v>#REF!</v>
      </c>
      <c r="I71" s="12"/>
      <c r="J71" s="29">
        <f>+J65+J70</f>
        <v>-73.484815611058991</v>
      </c>
      <c r="K71" s="29">
        <f>+K65+K70</f>
        <v>-200.52575038065598</v>
      </c>
      <c r="L71" s="29">
        <f>+L65+L70</f>
        <v>-306.328409156281</v>
      </c>
      <c r="M71" s="29">
        <v>-346.97600548596398</v>
      </c>
      <c r="N71" s="12"/>
      <c r="O71" s="29">
        <f>+O65+O70</f>
        <v>-51.569429125083964</v>
      </c>
      <c r="P71" s="29">
        <f>+P65+P70</f>
        <v>-71.520433638189004</v>
      </c>
      <c r="Q71" s="29">
        <f>+Q65+Q70</f>
        <v>-107.32675915485001</v>
      </c>
      <c r="R71" s="29">
        <f>+R65+R70</f>
        <v>-174.59245921687989</v>
      </c>
      <c r="S71" s="12"/>
      <c r="T71" s="29">
        <f>+T65+T70</f>
        <v>-30.508251723512004</v>
      </c>
      <c r="U71" s="29">
        <f>+U65+U70</f>
        <v>-76.531126240364003</v>
      </c>
      <c r="V71" s="29">
        <f>+V65+V70</f>
        <v>-25.68753767159302</v>
      </c>
      <c r="W71" s="29">
        <f>+W65+W70</f>
        <v>-67.97825428821298</v>
      </c>
      <c r="X71" s="12"/>
      <c r="Y71" s="29">
        <f t="shared" si="30"/>
        <v>-53.090148804683494</v>
      </c>
      <c r="Z71" s="29">
        <f t="shared" si="31"/>
        <v>-31.418135511414803</v>
      </c>
      <c r="AA71" s="29">
        <f t="shared" si="31"/>
        <v>-29.004851392867707</v>
      </c>
      <c r="AB71" s="29" t="e">
        <f t="shared" si="31"/>
        <v>#REF!</v>
      </c>
      <c r="AC71" s="12"/>
      <c r="AD71" s="29">
        <f t="shared" si="32"/>
        <v>-73.484815611058991</v>
      </c>
      <c r="AE71" s="29">
        <f t="shared" si="33"/>
        <v>-127.04093476959699</v>
      </c>
      <c r="AF71" s="29">
        <f t="shared" si="33"/>
        <v>-105.80265877562502</v>
      </c>
      <c r="AG71" s="29">
        <f t="shared" si="33"/>
        <v>-40.647596329682983</v>
      </c>
      <c r="AH71" s="12"/>
      <c r="AI71" s="29">
        <f t="shared" si="34"/>
        <v>-51.569429125083964</v>
      </c>
      <c r="AJ71" s="29">
        <f t="shared" si="35"/>
        <v>-19.95100451310504</v>
      </c>
      <c r="AK71" s="29">
        <f t="shared" si="35"/>
        <v>-35.806325516661005</v>
      </c>
      <c r="AL71" s="29">
        <f t="shared" si="35"/>
        <v>-67.265700062029879</v>
      </c>
      <c r="AM71" s="12"/>
      <c r="AN71" s="29">
        <f t="shared" si="36"/>
        <v>-30.508251723512004</v>
      </c>
      <c r="AO71" s="29">
        <f t="shared" si="37"/>
        <v>-46.022874516851999</v>
      </c>
      <c r="AP71" s="29">
        <f t="shared" si="37"/>
        <v>50.843588568770983</v>
      </c>
      <c r="AQ71" s="29">
        <f t="shared" si="37"/>
        <v>-42.29071661661996</v>
      </c>
      <c r="AR71" s="12"/>
    </row>
    <row r="72" spans="2:44" s="3" customFormat="1">
      <c r="B72" s="39" t="s">
        <v>416</v>
      </c>
      <c r="C72" s="32" t="e">
        <f>+#REF!/1000</f>
        <v>#REF!</v>
      </c>
      <c r="D72" s="10"/>
      <c r="E72" s="60">
        <v>-1.495580186275</v>
      </c>
      <c r="F72" s="60">
        <v>-3.0211729097200002</v>
      </c>
      <c r="G72" s="60">
        <v>-4.2425724575199997</v>
      </c>
      <c r="H72" s="60" t="e">
        <f>IF(AND($F$7=VALUE($C$4),H$8=$C$8),$C72,0)</f>
        <v>#REF!</v>
      </c>
      <c r="I72" s="10"/>
      <c r="J72" s="60">
        <v>-6.2557482413820003</v>
      </c>
      <c r="K72" s="60">
        <v>-12.969729028024</v>
      </c>
      <c r="L72" s="60">
        <v>-13.848170087971001</v>
      </c>
      <c r="M72" s="60">
        <v>-17.525993159400002</v>
      </c>
      <c r="N72" s="10"/>
      <c r="O72" s="60">
        <v>-2.4973908914399998</v>
      </c>
      <c r="P72" s="60">
        <v>-4.3426880861159995</v>
      </c>
      <c r="Q72" s="60">
        <v>-8.759979465759999</v>
      </c>
      <c r="R72" s="60">
        <v>-13.198937547144</v>
      </c>
      <c r="S72" s="10"/>
      <c r="T72" s="60">
        <v>-4.2721442508199994</v>
      </c>
      <c r="U72" s="60">
        <v>-8.3747777554800003</v>
      </c>
      <c r="V72" s="60">
        <v>-11.622657196324001</v>
      </c>
      <c r="W72" s="60">
        <v>-12.467156390354999</v>
      </c>
      <c r="X72" s="10"/>
      <c r="Y72" s="32">
        <f t="shared" si="30"/>
        <v>-1.495580186275</v>
      </c>
      <c r="Z72" s="32">
        <f t="shared" si="31"/>
        <v>-1.5255927234450002</v>
      </c>
      <c r="AA72" s="32">
        <f t="shared" si="31"/>
        <v>-1.2213995477999995</v>
      </c>
      <c r="AB72" s="32" t="e">
        <f t="shared" si="31"/>
        <v>#REF!</v>
      </c>
      <c r="AC72" s="10"/>
      <c r="AD72" s="32">
        <f t="shared" si="32"/>
        <v>-6.2557482413820003</v>
      </c>
      <c r="AE72" s="32">
        <f t="shared" si="33"/>
        <v>-6.7139807866419998</v>
      </c>
      <c r="AF72" s="32">
        <f t="shared" si="33"/>
        <v>-0.87844105994700072</v>
      </c>
      <c r="AG72" s="32">
        <f t="shared" si="33"/>
        <v>-3.6778230714290014</v>
      </c>
      <c r="AH72" s="10"/>
      <c r="AI72" s="32">
        <f t="shared" si="34"/>
        <v>-2.4973908914399998</v>
      </c>
      <c r="AJ72" s="32">
        <f t="shared" si="35"/>
        <v>-1.8452971946759997</v>
      </c>
      <c r="AK72" s="32">
        <f t="shared" si="35"/>
        <v>-4.4172913796439994</v>
      </c>
      <c r="AL72" s="32">
        <f t="shared" si="35"/>
        <v>-4.4389580813840013</v>
      </c>
      <c r="AM72" s="10"/>
      <c r="AN72" s="32">
        <f t="shared" si="36"/>
        <v>-4.2721442508199994</v>
      </c>
      <c r="AO72" s="32">
        <f t="shared" si="37"/>
        <v>-4.1026335046600009</v>
      </c>
      <c r="AP72" s="32">
        <f t="shared" si="37"/>
        <v>-3.2478794408440006</v>
      </c>
      <c r="AQ72" s="32">
        <f t="shared" si="37"/>
        <v>-0.84449919403099827</v>
      </c>
      <c r="AR72" s="10"/>
    </row>
    <row r="73" spans="2:44" s="3" customFormat="1">
      <c r="B73" s="54" t="s">
        <v>8</v>
      </c>
      <c r="C73" s="26" t="e">
        <f>+#REF!/1000</f>
        <v>#REF!</v>
      </c>
      <c r="D73" s="10"/>
      <c r="E73" s="61">
        <v>2.8366808925000001E-2</v>
      </c>
      <c r="F73" s="61">
        <v>-7.7716800000052899E-7</v>
      </c>
      <c r="G73" s="61">
        <v>-9.4007250824399993</v>
      </c>
      <c r="H73" s="61" t="e">
        <f>IF(AND($F$7=VALUE($C$4),H$8=$C$8),$C73,0)</f>
        <v>#REF!</v>
      </c>
      <c r="I73" s="10"/>
      <c r="J73" s="61">
        <v>-2.1512593299999998</v>
      </c>
      <c r="K73" s="61">
        <v>0</v>
      </c>
      <c r="L73" s="61">
        <v>-122.03011395999999</v>
      </c>
      <c r="M73" s="61">
        <v>-146.634197611074</v>
      </c>
      <c r="N73" s="10"/>
      <c r="O73" s="61">
        <v>0</v>
      </c>
      <c r="P73" s="61">
        <v>0</v>
      </c>
      <c r="Q73" s="61">
        <v>0</v>
      </c>
      <c r="R73" s="61">
        <v>0</v>
      </c>
      <c r="S73" s="10"/>
      <c r="T73" s="61">
        <v>0</v>
      </c>
      <c r="U73" s="61">
        <v>0</v>
      </c>
      <c r="V73" s="61">
        <v>0</v>
      </c>
      <c r="W73" s="61">
        <v>-0.641062631223</v>
      </c>
      <c r="X73" s="10"/>
      <c r="Y73" s="26">
        <f t="shared" si="30"/>
        <v>2.8366808925000001E-2</v>
      </c>
      <c r="Z73" s="26">
        <f t="shared" si="31"/>
        <v>-2.8367586093E-2</v>
      </c>
      <c r="AA73" s="26">
        <f t="shared" si="31"/>
        <v>-9.400724305272</v>
      </c>
      <c r="AB73" s="26" t="e">
        <f t="shared" si="31"/>
        <v>#REF!</v>
      </c>
      <c r="AC73" s="10"/>
      <c r="AD73" s="26">
        <f t="shared" si="32"/>
        <v>-2.1512593299999998</v>
      </c>
      <c r="AE73" s="26">
        <f t="shared" si="33"/>
        <v>2.1512593299999998</v>
      </c>
      <c r="AF73" s="26">
        <f t="shared" si="33"/>
        <v>-122.03011395999999</v>
      </c>
      <c r="AG73" s="26">
        <f t="shared" si="33"/>
        <v>-24.604083651074006</v>
      </c>
      <c r="AH73" s="10"/>
      <c r="AI73" s="26">
        <f t="shared" si="34"/>
        <v>0</v>
      </c>
      <c r="AJ73" s="26">
        <f t="shared" si="35"/>
        <v>0</v>
      </c>
      <c r="AK73" s="26">
        <f t="shared" si="35"/>
        <v>0</v>
      </c>
      <c r="AL73" s="26">
        <f t="shared" si="35"/>
        <v>0</v>
      </c>
      <c r="AM73" s="10"/>
      <c r="AN73" s="26">
        <f t="shared" si="36"/>
        <v>0</v>
      </c>
      <c r="AO73" s="26">
        <f t="shared" si="37"/>
        <v>0</v>
      </c>
      <c r="AP73" s="26">
        <f t="shared" si="37"/>
        <v>0</v>
      </c>
      <c r="AQ73" s="26">
        <f t="shared" si="37"/>
        <v>-0.641062631223</v>
      </c>
      <c r="AR73" s="10"/>
    </row>
    <row r="74" spans="2:44" s="3" customFormat="1" ht="15.75">
      <c r="B74" s="28" t="s">
        <v>406</v>
      </c>
      <c r="C74" s="29" t="e">
        <f>+C71+C72+C73</f>
        <v>#REF!</v>
      </c>
      <c r="D74" s="12"/>
      <c r="E74" s="29">
        <v>-54.557362182033494</v>
      </c>
      <c r="F74" s="29">
        <v>-87.529458002986289</v>
      </c>
      <c r="G74" s="29">
        <v>-127.15643324892601</v>
      </c>
      <c r="H74" s="29" t="e">
        <f>+H71+H72+H73</f>
        <v>#REF!</v>
      </c>
      <c r="I74" s="12"/>
      <c r="J74" s="29">
        <f>+J71+J72+J73</f>
        <v>-81.891823182440987</v>
      </c>
      <c r="K74" s="29">
        <f>+K71+K72+K73</f>
        <v>-213.49547940867998</v>
      </c>
      <c r="L74" s="29">
        <f>+L71+L72+L73</f>
        <v>-442.20669320425202</v>
      </c>
      <c r="M74" s="29">
        <v>-511.13619625643798</v>
      </c>
      <c r="N74" s="12"/>
      <c r="O74" s="29">
        <f>+O71+O72+O73</f>
        <v>-54.066820016523963</v>
      </c>
      <c r="P74" s="29">
        <f>+P71+P72+P73</f>
        <v>-75.863121724305003</v>
      </c>
      <c r="Q74" s="29">
        <f>+Q71+Q72+Q73</f>
        <v>-116.08673862061001</v>
      </c>
      <c r="R74" s="29">
        <f>+R71+R72+R73</f>
        <v>-187.79139676402389</v>
      </c>
      <c r="S74" s="12"/>
      <c r="T74" s="29">
        <f>+T71+T72+T73</f>
        <v>-34.780395974332002</v>
      </c>
      <c r="U74" s="29">
        <f>+U71+U72+U73</f>
        <v>-84.905903995844</v>
      </c>
      <c r="V74" s="29">
        <f>+V71+V72+V73</f>
        <v>-37.310194867917019</v>
      </c>
      <c r="W74" s="29">
        <f>+W71+W72+W73</f>
        <v>-81.086473309790975</v>
      </c>
      <c r="X74" s="12"/>
      <c r="Y74" s="29">
        <f t="shared" si="30"/>
        <v>-54.557362182033494</v>
      </c>
      <c r="Z74" s="29">
        <f t="shared" si="31"/>
        <v>-32.972095820952795</v>
      </c>
      <c r="AA74" s="29">
        <f t="shared" si="31"/>
        <v>-39.626975245939718</v>
      </c>
      <c r="AB74" s="29" t="e">
        <f t="shared" si="31"/>
        <v>#REF!</v>
      </c>
      <c r="AC74" s="12"/>
      <c r="AD74" s="29">
        <f t="shared" si="32"/>
        <v>-81.891823182440987</v>
      </c>
      <c r="AE74" s="29">
        <f t="shared" si="33"/>
        <v>-131.603656226239</v>
      </c>
      <c r="AF74" s="29">
        <f t="shared" si="33"/>
        <v>-228.71121379557204</v>
      </c>
      <c r="AG74" s="29">
        <f t="shared" si="33"/>
        <v>-68.929503052185964</v>
      </c>
      <c r="AH74" s="12"/>
      <c r="AI74" s="29">
        <f t="shared" si="34"/>
        <v>-54.066820016523963</v>
      </c>
      <c r="AJ74" s="29">
        <f t="shared" si="35"/>
        <v>-21.796301707781041</v>
      </c>
      <c r="AK74" s="29">
        <f t="shared" si="35"/>
        <v>-40.223616896305003</v>
      </c>
      <c r="AL74" s="29">
        <f t="shared" si="35"/>
        <v>-71.70465814341388</v>
      </c>
      <c r="AM74" s="12"/>
      <c r="AN74" s="29">
        <f t="shared" si="36"/>
        <v>-34.780395974332002</v>
      </c>
      <c r="AO74" s="29">
        <f t="shared" si="37"/>
        <v>-50.125508021511997</v>
      </c>
      <c r="AP74" s="29">
        <f t="shared" si="37"/>
        <v>47.59570912792698</v>
      </c>
      <c r="AQ74" s="29">
        <f t="shared" si="37"/>
        <v>-43.776278441873956</v>
      </c>
      <c r="AR74" s="12"/>
    </row>
    <row r="75" spans="2:44" s="3" customFormat="1">
      <c r="B75" s="31" t="s">
        <v>382</v>
      </c>
      <c r="C75" s="32" t="e">
        <f>#REF!/1000</f>
        <v>#REF!</v>
      </c>
      <c r="D75" s="10"/>
      <c r="E75" s="60">
        <v>-162.36185366355102</v>
      </c>
      <c r="F75" s="60">
        <v>-383.99419348499106</v>
      </c>
      <c r="G75" s="60">
        <v>-623.26722965091005</v>
      </c>
      <c r="H75" s="60" t="e">
        <f>IF(AND($F$7=VALUE($C$4),H$8=$C$8),$C75,0)</f>
        <v>#REF!</v>
      </c>
      <c r="I75" s="10"/>
      <c r="J75" s="60">
        <v>0</v>
      </c>
      <c r="K75" s="60">
        <v>3.206</v>
      </c>
      <c r="L75" s="60">
        <v>3.2559999999999998</v>
      </c>
      <c r="M75" s="60">
        <v>-24.901443600000004</v>
      </c>
      <c r="N75" s="10"/>
      <c r="O75" s="60">
        <v>-1.8048502100000001</v>
      </c>
      <c r="P75" s="60">
        <v>-1.7910214599999998</v>
      </c>
      <c r="Q75" s="60">
        <v>-1.80206146</v>
      </c>
      <c r="R75" s="60">
        <v>-1.8529740636363599</v>
      </c>
      <c r="S75" s="10"/>
      <c r="T75" s="60">
        <v>0</v>
      </c>
      <c r="U75" s="60">
        <v>-1.5666099999999998</v>
      </c>
      <c r="V75" s="60">
        <v>-1.7265255212499999</v>
      </c>
      <c r="W75" s="60">
        <v>-1.9003800000000002</v>
      </c>
      <c r="X75" s="10"/>
      <c r="Y75" s="32">
        <f t="shared" si="30"/>
        <v>-162.36185366355102</v>
      </c>
      <c r="Z75" s="32">
        <f t="shared" si="31"/>
        <v>-221.63233982144004</v>
      </c>
      <c r="AA75" s="32">
        <f t="shared" si="31"/>
        <v>-239.273036165919</v>
      </c>
      <c r="AB75" s="32" t="e">
        <f t="shared" si="31"/>
        <v>#REF!</v>
      </c>
      <c r="AC75" s="10"/>
      <c r="AD75" s="32">
        <f t="shared" si="32"/>
        <v>0</v>
      </c>
      <c r="AE75" s="32">
        <f t="shared" si="33"/>
        <v>3.206</v>
      </c>
      <c r="AF75" s="32">
        <f t="shared" si="33"/>
        <v>4.9999999999999822E-2</v>
      </c>
      <c r="AG75" s="32">
        <f t="shared" si="33"/>
        <v>-28.157443600000004</v>
      </c>
      <c r="AH75" s="10"/>
      <c r="AI75" s="32">
        <f t="shared" si="34"/>
        <v>-1.8048502100000001</v>
      </c>
      <c r="AJ75" s="32">
        <f t="shared" si="35"/>
        <v>1.3828750000000278E-2</v>
      </c>
      <c r="AK75" s="32">
        <f t="shared" si="35"/>
        <v>-1.1040000000000161E-2</v>
      </c>
      <c r="AL75" s="32">
        <f t="shared" si="35"/>
        <v>-5.0912603636359854E-2</v>
      </c>
      <c r="AM75" s="10"/>
      <c r="AN75" s="32">
        <f t="shared" si="36"/>
        <v>0</v>
      </c>
      <c r="AO75" s="32">
        <f t="shared" si="37"/>
        <v>-1.5666099999999998</v>
      </c>
      <c r="AP75" s="32">
        <f t="shared" si="37"/>
        <v>-0.15991552125000008</v>
      </c>
      <c r="AQ75" s="32">
        <f t="shared" si="37"/>
        <v>-0.17385447875000026</v>
      </c>
      <c r="AR75" s="10"/>
    </row>
    <row r="76" spans="2:44" s="3" customFormat="1">
      <c r="B76" s="25" t="s">
        <v>320</v>
      </c>
      <c r="C76" s="26" t="e">
        <f>#REF!/1000</f>
        <v>#REF!</v>
      </c>
      <c r="D76" s="10"/>
      <c r="E76" s="61">
        <v>-3.7162947921150002</v>
      </c>
      <c r="F76" s="61">
        <v>-16.333824071597</v>
      </c>
      <c r="G76" s="61">
        <v>-5.4775024521929998</v>
      </c>
      <c r="H76" s="61" t="e">
        <f>IF(AND($F$7=VALUE($C$4),H$8=$C$8),$C76,0)</f>
        <v>#REF!</v>
      </c>
      <c r="I76" s="10"/>
      <c r="J76" s="61">
        <v>-1.9699489680329998</v>
      </c>
      <c r="K76" s="61">
        <v>-1.6357638926760001</v>
      </c>
      <c r="L76" s="61">
        <v>-4.1676351892670001</v>
      </c>
      <c r="M76" s="61">
        <v>-4.8252347248080003</v>
      </c>
      <c r="N76" s="10"/>
      <c r="O76" s="61">
        <v>-4.2594294460000202E-2</v>
      </c>
      <c r="P76" s="61">
        <v>-1.3019343272749999</v>
      </c>
      <c r="Q76" s="61">
        <v>-6.8795759511900005</v>
      </c>
      <c r="R76" s="61">
        <v>-6.8670842769889999</v>
      </c>
      <c r="S76" s="10"/>
      <c r="T76" s="61">
        <v>0.32612867619999997</v>
      </c>
      <c r="U76" s="61">
        <v>0.86088325051199999</v>
      </c>
      <c r="V76" s="61">
        <v>1.6525363077940001</v>
      </c>
      <c r="W76" s="61">
        <v>1.413077233364</v>
      </c>
      <c r="X76" s="10"/>
      <c r="Y76" s="26">
        <f t="shared" si="30"/>
        <v>-3.7162947921150002</v>
      </c>
      <c r="Z76" s="26">
        <f t="shared" si="31"/>
        <v>-12.617529279482</v>
      </c>
      <c r="AA76" s="26">
        <f t="shared" si="31"/>
        <v>10.856321619404</v>
      </c>
      <c r="AB76" s="26" t="e">
        <f t="shared" si="31"/>
        <v>#REF!</v>
      </c>
      <c r="AC76" s="10"/>
      <c r="AD76" s="26">
        <f t="shared" si="32"/>
        <v>-1.9699489680329998</v>
      </c>
      <c r="AE76" s="26">
        <f t="shared" si="33"/>
        <v>0.33418507535699971</v>
      </c>
      <c r="AF76" s="26">
        <f t="shared" si="33"/>
        <v>-2.531871296591</v>
      </c>
      <c r="AG76" s="26">
        <f t="shared" si="33"/>
        <v>-0.65759953554100026</v>
      </c>
      <c r="AH76" s="10"/>
      <c r="AI76" s="26">
        <f t="shared" si="34"/>
        <v>-4.2594294460000202E-2</v>
      </c>
      <c r="AJ76" s="26">
        <f t="shared" si="35"/>
        <v>-1.2593400328149997</v>
      </c>
      <c r="AK76" s="26">
        <f t="shared" si="35"/>
        <v>-5.5776416239150004</v>
      </c>
      <c r="AL76" s="26">
        <f t="shared" si="35"/>
        <v>1.2491674201000613E-2</v>
      </c>
      <c r="AM76" s="10"/>
      <c r="AN76" s="26">
        <f t="shared" si="36"/>
        <v>0.32612867619999997</v>
      </c>
      <c r="AO76" s="26">
        <f t="shared" si="37"/>
        <v>0.53475457431200002</v>
      </c>
      <c r="AP76" s="26">
        <f t="shared" si="37"/>
        <v>0.79165305728200008</v>
      </c>
      <c r="AQ76" s="26">
        <f t="shared" si="37"/>
        <v>-0.23945907443000003</v>
      </c>
      <c r="AR76" s="10"/>
    </row>
    <row r="77" spans="2:44" s="3" customFormat="1" ht="15.75">
      <c r="B77" s="28" t="s">
        <v>383</v>
      </c>
      <c r="C77" s="29" t="e">
        <f>SUM(C74:C76)</f>
        <v>#REF!</v>
      </c>
      <c r="D77" s="12"/>
      <c r="E77" s="29">
        <v>-220.63551063769953</v>
      </c>
      <c r="F77" s="29">
        <v>-487.85747555957437</v>
      </c>
      <c r="G77" s="29">
        <v>-755.90116535202901</v>
      </c>
      <c r="H77" s="29" t="e">
        <f>SUM(H74:H76)</f>
        <v>#REF!</v>
      </c>
      <c r="I77" s="12"/>
      <c r="J77" s="29">
        <f>SUM(J74:J76)</f>
        <v>-83.861772150473982</v>
      </c>
      <c r="K77" s="29">
        <f>SUM(K74:K76)</f>
        <v>-211.92524330135601</v>
      </c>
      <c r="L77" s="29">
        <f>SUM(L74:L76)</f>
        <v>-443.11832839351905</v>
      </c>
      <c r="M77" s="29">
        <v>-540.86287458124593</v>
      </c>
      <c r="N77" s="12"/>
      <c r="O77" s="29">
        <f>SUM(O74:O76)</f>
        <v>-55.914264520983963</v>
      </c>
      <c r="P77" s="29">
        <f>SUM(P74:P76)</f>
        <v>-78.956077511580006</v>
      </c>
      <c r="Q77" s="29">
        <f>SUM(Q74:Q76)</f>
        <v>-124.76837603180002</v>
      </c>
      <c r="R77" s="29">
        <f>SUM(R74:R76)</f>
        <v>-196.51145510464926</v>
      </c>
      <c r="S77" s="12"/>
      <c r="T77" s="29">
        <f>SUM(T74:T76)</f>
        <v>-34.454267298132002</v>
      </c>
      <c r="U77" s="29">
        <f>SUM(U74:U76)</f>
        <v>-85.611630745331993</v>
      </c>
      <c r="V77" s="29">
        <f>SUM(V74:V76)</f>
        <v>-37.384184081373014</v>
      </c>
      <c r="W77" s="29">
        <f>SUM(W74:W76)</f>
        <v>-81.573776076426967</v>
      </c>
      <c r="X77" s="12"/>
      <c r="Y77" s="29">
        <f t="shared" si="30"/>
        <v>-220.63551063769953</v>
      </c>
      <c r="Z77" s="29">
        <f t="shared" si="31"/>
        <v>-267.22196492187481</v>
      </c>
      <c r="AA77" s="29">
        <f t="shared" si="31"/>
        <v>-268.04368979245464</v>
      </c>
      <c r="AB77" s="29" t="e">
        <f t="shared" si="31"/>
        <v>#REF!</v>
      </c>
      <c r="AC77" s="12"/>
      <c r="AD77" s="29">
        <f t="shared" si="32"/>
        <v>-83.861772150473982</v>
      </c>
      <c r="AE77" s="29">
        <f t="shared" si="33"/>
        <v>-128.06347115088204</v>
      </c>
      <c r="AF77" s="29">
        <f t="shared" si="33"/>
        <v>-231.19308509216305</v>
      </c>
      <c r="AG77" s="29">
        <f t="shared" si="33"/>
        <v>-97.744546187726883</v>
      </c>
      <c r="AH77" s="12"/>
      <c r="AI77" s="29">
        <f t="shared" si="34"/>
        <v>-55.914264520983963</v>
      </c>
      <c r="AJ77" s="29">
        <f t="shared" si="35"/>
        <v>-23.041812990596043</v>
      </c>
      <c r="AK77" s="29">
        <f t="shared" si="35"/>
        <v>-45.812298520220011</v>
      </c>
      <c r="AL77" s="29">
        <f t="shared" si="35"/>
        <v>-71.743079072849241</v>
      </c>
      <c r="AM77" s="12"/>
      <c r="AN77" s="29">
        <f t="shared" si="36"/>
        <v>-34.454267298132002</v>
      </c>
      <c r="AO77" s="29">
        <f t="shared" si="37"/>
        <v>-51.157363447199991</v>
      </c>
      <c r="AP77" s="29">
        <f t="shared" si="37"/>
        <v>48.227446663958979</v>
      </c>
      <c r="AQ77" s="29">
        <f t="shared" si="37"/>
        <v>-44.189591995053952</v>
      </c>
      <c r="AR77" s="12"/>
    </row>
    <row r="78" spans="2:44" s="3" customFormat="1">
      <c r="B78" s="7"/>
      <c r="C78" s="7"/>
      <c r="D78" s="10"/>
      <c r="E78" s="73"/>
      <c r="F78" s="73"/>
      <c r="G78" s="73"/>
      <c r="H78" s="73"/>
      <c r="I78" s="10"/>
      <c r="J78" s="73"/>
      <c r="K78" s="73"/>
      <c r="L78" s="73"/>
      <c r="M78" s="73"/>
      <c r="N78" s="10"/>
      <c r="O78" s="73"/>
      <c r="P78" s="73"/>
      <c r="Q78" s="73"/>
      <c r="R78" s="73"/>
      <c r="S78" s="10"/>
      <c r="T78" s="7"/>
      <c r="U78" s="7"/>
      <c r="V78" s="7"/>
      <c r="W78" s="7"/>
      <c r="X78" s="10"/>
      <c r="Y78" s="7"/>
      <c r="Z78" s="7"/>
      <c r="AA78" s="7"/>
      <c r="AB78" s="7"/>
      <c r="AC78" s="10"/>
      <c r="AD78" s="7"/>
      <c r="AE78" s="7"/>
      <c r="AF78" s="7"/>
      <c r="AG78" s="7"/>
      <c r="AH78" s="10"/>
      <c r="AI78" s="7"/>
      <c r="AJ78" s="7"/>
      <c r="AK78" s="7"/>
      <c r="AL78" s="7"/>
      <c r="AM78" s="10"/>
      <c r="AN78" s="7"/>
      <c r="AO78" s="7"/>
      <c r="AP78" s="7"/>
      <c r="AQ78" s="7"/>
      <c r="AR78" s="10"/>
    </row>
    <row r="79" spans="2:44" s="3" customFormat="1">
      <c r="B79" s="34" t="s">
        <v>384</v>
      </c>
      <c r="C79" s="40" t="str">
        <f>IF(ISERROR(C65/C64*100)," ",C65/C64*100)</f>
        <v xml:space="preserve"> </v>
      </c>
      <c r="D79" s="10"/>
      <c r="E79" s="76">
        <v>-29.386071143310584</v>
      </c>
      <c r="F79" s="76">
        <v>-24.091866480445294</v>
      </c>
      <c r="G79" s="76">
        <v>-21.04635837746233</v>
      </c>
      <c r="H79" s="76" t="str">
        <f>IF(ISERROR(H65/H64*100)," ",H65/H64*100)</f>
        <v xml:space="preserve"> </v>
      </c>
      <c r="I79" s="10"/>
      <c r="J79" s="76">
        <f>IF(ISERROR(J65/J64*100)," ",J65/J64*100)</f>
        <v>-58.00772856839744</v>
      </c>
      <c r="K79" s="76">
        <f>IF(ISERROR(K65/K64*100)," ",K65/K64*100)</f>
        <v>-60.681273061644113</v>
      </c>
      <c r="L79" s="76">
        <f>IF(ISERROR(L65/L64*100)," ",L65/L64*100)</f>
        <v>-53.306983929199973</v>
      </c>
      <c r="M79" s="76">
        <v>-47.294147098123211</v>
      </c>
      <c r="N79" s="10"/>
      <c r="O79" s="76">
        <f>IF(ISERROR(O65/O64*100)," ",O65/O64*100)</f>
        <v>-43.672725594222193</v>
      </c>
      <c r="P79" s="76">
        <f>IF(ISERROR(P65/P64*100)," ",P65/P64*100)</f>
        <v>-30.751540640565132</v>
      </c>
      <c r="Q79" s="76">
        <f>IF(ISERROR(Q65/Q64*100)," ",Q65/Q64*100)</f>
        <v>-31.701157308801619</v>
      </c>
      <c r="R79" s="76">
        <f>IF(ISERROR(R65/R64*100)," ",R65/R64*100)</f>
        <v>-40.056534878084214</v>
      </c>
      <c r="S79" s="10"/>
      <c r="T79" s="76">
        <f>IF(ISERROR(T65/T64*100)," ",T65/T64*100)</f>
        <v>-43.38479628539865</v>
      </c>
      <c r="U79" s="76">
        <f>IF(ISERROR(U65/U64*100)," ",U65/U64*100)</f>
        <v>-56.661494784059173</v>
      </c>
      <c r="V79" s="76">
        <f>IF(ISERROR(V65/V64*100)," ",V65/V64*100)</f>
        <v>-38.823319862057701</v>
      </c>
      <c r="W79" s="76">
        <f>IF(ISERROR(W65/W64*100)," ",W65/W64*100)</f>
        <v>-33.013307458230322</v>
      </c>
      <c r="X79" s="10"/>
      <c r="Y79" s="40">
        <f>IF(ISERROR(Y65/Y64*100)," ",Y65/Y64*100)</f>
        <v>-29.386071143310584</v>
      </c>
      <c r="Z79" s="40">
        <f>IF(ISERROR(Z65/Z64*100)," ",Z65/Z64*100)</f>
        <v>-19.604818003186537</v>
      </c>
      <c r="AA79" s="40">
        <f>IF(ISERROR(AA65/AA64*100)," ",AA65/AA64*100)</f>
        <v>-15.18072307631922</v>
      </c>
      <c r="AB79" s="40" t="str">
        <f>IF(ISERROR(AB65/AB64*100)," ",AB65/AB64*100)</f>
        <v xml:space="preserve"> </v>
      </c>
      <c r="AC79" s="10"/>
      <c r="AD79" s="40">
        <f>IF(ISERROR(AD65/AD64*100)," ",AD65/AD64*100)</f>
        <v>-58.00772856839744</v>
      </c>
      <c r="AE79" s="40">
        <f>IF(ISERROR(AE65/AE64*100)," ",AE65/AE64*100)</f>
        <v>-63.000710903226178</v>
      </c>
      <c r="AF79" s="40">
        <f>IF(ISERROR(AF65/AF64*100)," ",AF65/AF64*100)</f>
        <v>-38.212647254838714</v>
      </c>
      <c r="AG79" s="40">
        <f>IF(ISERROR(AG65/AG64*100)," ",AG65/AG64*100)</f>
        <v>-33.059559498570223</v>
      </c>
      <c r="AH79" s="10"/>
      <c r="AI79" s="40">
        <f>IF(ISERROR(AI65/AI64*100)," ",AI65/AI64*100)</f>
        <v>-43.672725594222193</v>
      </c>
      <c r="AJ79" s="40">
        <f>IF(ISERROR(AJ65/AJ64*100)," ",AJ65/AJ64*100)</f>
        <v>-18.430818328724577</v>
      </c>
      <c r="AK79" s="40">
        <f>IF(ISERROR(AK65/AK64*100)," ",AK65/AK64*100)</f>
        <v>-33.730110847336327</v>
      </c>
      <c r="AL79" s="40">
        <f>IF(ISERROR(AL65/AL64*100)," ",AL65/AL64*100)</f>
        <v>-64.251055355761906</v>
      </c>
      <c r="AM79" s="10"/>
      <c r="AN79" s="40">
        <f>IF(ISERROR(AN65/AN64*100)," ",AN65/AN64*100)</f>
        <v>-43.38479628539865</v>
      </c>
      <c r="AO79" s="40">
        <f>IF(ISERROR(AO65/AO64*100)," ",AO65/AO64*100)</f>
        <v>-70.395239007777349</v>
      </c>
      <c r="AP79" s="40">
        <f>IF(ISERROR(AP65/AP64*100)," ",AP65/AP64*100)</f>
        <v>-12.766338855842646</v>
      </c>
      <c r="AQ79" s="40">
        <f>IF(ISERROR(AQ65/AQ64*100)," ",AQ65/AQ64*100)</f>
        <v>-21.802241973024714</v>
      </c>
      <c r="AR79" s="10"/>
    </row>
    <row r="80" spans="2:44" s="3" customFormat="1">
      <c r="B80" s="36" t="s">
        <v>388</v>
      </c>
      <c r="C80" s="55" t="str">
        <f>IF(ISERROR(C71/C64*100)," ",C71/C64*100)</f>
        <v xml:space="preserve"> </v>
      </c>
      <c r="D80" s="10"/>
      <c r="E80" s="77">
        <v>-34.259122827857581</v>
      </c>
      <c r="F80" s="77">
        <v>-25.016574635427158</v>
      </c>
      <c r="G80" s="77">
        <v>-22.118532254887981</v>
      </c>
      <c r="H80" s="77" t="str">
        <f>IF(ISERROR(H71/H64*100)," ",H71/H64*100)</f>
        <v xml:space="preserve"> </v>
      </c>
      <c r="I80" s="10"/>
      <c r="J80" s="77">
        <f>IF(ISERROR(J71/J64*100)," ",J71/J64*100)</f>
        <v>-60.196397912495584</v>
      </c>
      <c r="K80" s="77">
        <f>IF(ISERROR(K71/K64*100)," ",K71/K64*100)</f>
        <v>-76.307241579737024</v>
      </c>
      <c r="L80" s="77">
        <f>IF(ISERROR(L71/L64*100)," ",L71/L64*100)</f>
        <v>-78.310572859098954</v>
      </c>
      <c r="M80" s="77">
        <v>-62.360224653174647</v>
      </c>
      <c r="N80" s="10"/>
      <c r="O80" s="77">
        <f>IF(ISERROR(O71/O64*100)," ",O71/O64*100)</f>
        <v>-46.602438340414039</v>
      </c>
      <c r="P80" s="77">
        <f>IF(ISERROR(P71/P64*100)," ",P71/P64*100)</f>
        <v>-31.547173788681615</v>
      </c>
      <c r="Q80" s="77">
        <f>IF(ISERROR(Q71/Q64*100)," ",Q71/Q64*100)</f>
        <v>-32.247985943464059</v>
      </c>
      <c r="R80" s="77">
        <f>IF(ISERROR(R71/R64*100)," ",R71/R64*100)</f>
        <v>-38.993071758559864</v>
      </c>
      <c r="S80" s="10"/>
      <c r="T80" s="77">
        <f>IF(ISERROR(T71/T64*100)," ",T71/T64*100)</f>
        <v>-42.417802346092401</v>
      </c>
      <c r="U80" s="77">
        <f>IF(ISERROR(U71/U64*100)," ",U71/U64*100)</f>
        <v>-54.103604496992439</v>
      </c>
      <c r="V80" s="77">
        <f>IF(ISERROR(V71/V64*100)," ",V71/V64*100)</f>
        <v>-10.779982891872445</v>
      </c>
      <c r="W80" s="77">
        <f>IF(ISERROR(W71/W64*100)," ",W71/W64*100)</f>
        <v>-18.789941729175094</v>
      </c>
      <c r="X80" s="10"/>
      <c r="Y80" s="55">
        <f>IF(ISERROR(Y71/Y64*100)," ",Y71/Y64*100)</f>
        <v>-34.259122827857581</v>
      </c>
      <c r="Z80" s="55">
        <f>IF(ISERROR(Z71/Z64*100)," ",Z71/Z64*100)</f>
        <v>-17.183148382806511</v>
      </c>
      <c r="AA80" s="55">
        <f>IF(ISERROR(AA71/AA64*100)," ",AA71/AA64*100)</f>
        <v>-16.536915290924025</v>
      </c>
      <c r="AB80" s="55" t="str">
        <f>IF(ISERROR(AB71/AB64*100)," ",AB71/AB64*100)</f>
        <v xml:space="preserve"> </v>
      </c>
      <c r="AC80" s="10"/>
      <c r="AD80" s="55">
        <f>IF(ISERROR(AD71/AD64*100)," ",AD71/AD64*100)</f>
        <v>-60.196397912495584</v>
      </c>
      <c r="AE80" s="55">
        <f>IF(ISERROR(AE71/AE64*100)," ",AE71/AE64*100)</f>
        <v>-90.284230014380142</v>
      </c>
      <c r="AF80" s="55">
        <f>IF(ISERROR(AF71/AF64*100)," ",AF71/AF64*100)</f>
        <v>-82.411165642737899</v>
      </c>
      <c r="AG80" s="55">
        <f>IF(ISERROR(AG71/AG64*100)," ",AG71/AG64*100)</f>
        <v>-24.599906992942387</v>
      </c>
      <c r="AH80" s="10"/>
      <c r="AI80" s="55">
        <f>IF(ISERROR(AI71/AI64*100)," ",AI71/AI64*100)</f>
        <v>-46.602438340414039</v>
      </c>
      <c r="AJ80" s="55">
        <f>IF(ISERROR(AJ71/AJ64*100)," ",AJ71/AJ64*100)</f>
        <v>-17.191545064344503</v>
      </c>
      <c r="AK80" s="55">
        <f>IF(ISERROR(AK71/AK64*100)," ",AK71/AK64*100)</f>
        <v>-33.745343086462164</v>
      </c>
      <c r="AL80" s="55">
        <f>IF(ISERROR(AL71/AL64*100)," ",AL71/AL64*100)</f>
        <v>-58.524698608911862</v>
      </c>
      <c r="AM80" s="10"/>
      <c r="AN80" s="55">
        <f>IF(ISERROR(AN71/AN64*100)," ",AN71/AN64*100)</f>
        <v>-42.417802346092401</v>
      </c>
      <c r="AO80" s="55">
        <f>IF(ISERROR(AO71/AO64*100)," ",AO71/AO64*100)</f>
        <v>-66.191686319866463</v>
      </c>
      <c r="AP80" s="55">
        <f>IF(ISERROR(AP71/AP64*100)," ",AP71/AP64*100)</f>
        <v>52.504674323407144</v>
      </c>
      <c r="AQ80" s="55">
        <f>IF(ISERROR(AQ71/AQ64*100)," ",AQ71/AQ64*100)</f>
        <v>-34.246048673051</v>
      </c>
      <c r="AR80" s="10"/>
    </row>
    <row r="81" spans="2:44" s="3" customFormat="1">
      <c r="B81" s="36" t="s">
        <v>385</v>
      </c>
      <c r="C81" s="55" t="str">
        <f>IF(ISERROR(C74/C64*100)," ",C74/C64*100)</f>
        <v xml:space="preserve"> </v>
      </c>
      <c r="D81" s="10"/>
      <c r="E81" s="77">
        <v>-35.205916996663433</v>
      </c>
      <c r="F81" s="77">
        <v>-25.91091792539293</v>
      </c>
      <c r="G81" s="77">
        <v>-24.776988607237726</v>
      </c>
      <c r="H81" s="77" t="str">
        <f>IF(ISERROR(H74/H64*100)," ",H74/H64*100)</f>
        <v xml:space="preserve"> </v>
      </c>
      <c r="I81" s="10"/>
      <c r="J81" s="77">
        <f>IF(ISERROR(J74/J64*100)," ",J74/J64*100)</f>
        <v>-67.083148172560371</v>
      </c>
      <c r="K81" s="77">
        <f>IF(ISERROR(K74/K64*100)," ",K74/K64*100)</f>
        <v>-81.242688744435071</v>
      </c>
      <c r="L81" s="77">
        <f>IF(ISERROR(L74/L64*100)," ",L74/L64*100)</f>
        <v>-113.0468426429418</v>
      </c>
      <c r="M81" s="77">
        <v>-91.863896992756295</v>
      </c>
      <c r="N81" s="10"/>
      <c r="O81" s="77">
        <f>IF(ISERROR(O74/O64*100)," ",O74/O64*100)</f>
        <v>-48.859289094917216</v>
      </c>
      <c r="P81" s="77">
        <f>IF(ISERROR(P74/P64*100)," ",P74/P64*100)</f>
        <v>-33.462703781911216</v>
      </c>
      <c r="Q81" s="77">
        <f>IF(ISERROR(Q74/Q64*100)," ",Q74/Q64*100)</f>
        <v>-34.880057356980657</v>
      </c>
      <c r="R81" s="77">
        <f>IF(ISERROR(R74/R64*100)," ",R74/R64*100)</f>
        <v>-41.94089161985876</v>
      </c>
      <c r="S81" s="10"/>
      <c r="T81" s="77">
        <f>IF(ISERROR(T74/T64*100)," ",T74/T64*100)</f>
        <v>-48.357669765162484</v>
      </c>
      <c r="U81" s="77">
        <f>IF(ISERROR(U74/U64*100)," ",U74/U64*100)</f>
        <v>-60.024145402265617</v>
      </c>
      <c r="V81" s="77">
        <f>IF(ISERROR(V74/V64*100)," ",V74/V64*100)</f>
        <v>-15.657524964463821</v>
      </c>
      <c r="W81" s="77">
        <f>IF(ISERROR(W74/W64*100)," ",W74/W64*100)</f>
        <v>-22.41319852162589</v>
      </c>
      <c r="X81" s="10"/>
      <c r="Y81" s="55">
        <f>IF(ISERROR(Y74/Y64*100)," ",Y74/Y64*100)</f>
        <v>-35.205916996663433</v>
      </c>
      <c r="Z81" s="55">
        <f>IF(ISERROR(Z74/Z64*100)," ",Z74/Z64*100)</f>
        <v>-18.033037472185537</v>
      </c>
      <c r="AA81" s="55">
        <f>IF(ISERROR(AA74/AA64*100)," ",AA74/AA64*100)</f>
        <v>-22.593045694376102</v>
      </c>
      <c r="AB81" s="55" t="str">
        <f>IF(ISERROR(AB74/AB64*100)," ",AB74/AB64*100)</f>
        <v xml:space="preserve"> </v>
      </c>
      <c r="AC81" s="10"/>
      <c r="AD81" s="55">
        <f>IF(ISERROR(AD74/AD64*100)," ",AD74/AD64*100)</f>
        <v>-67.083148172560371</v>
      </c>
      <c r="AE81" s="55">
        <f>IF(ISERROR(AE74/AE64*100)," ",AE74/AE64*100)</f>
        <v>-93.526821028293227</v>
      </c>
      <c r="AF81" s="55">
        <f>IF(ISERROR(AF74/AF64*100)," ",AF74/AF64*100)</f>
        <v>-178.14635229942675</v>
      </c>
      <c r="AG81" s="55">
        <f>IF(ISERROR(AG74/AG64*100)," ",AG74/AG64*100)</f>
        <v>-41.716104204549353</v>
      </c>
      <c r="AH81" s="10"/>
      <c r="AI81" s="55">
        <f>IF(ISERROR(AI74/AI64*100)," ",AI74/AI64*100)</f>
        <v>-48.859289094917216</v>
      </c>
      <c r="AJ81" s="55">
        <f>IF(ISERROR(AJ74/AJ64*100)," ",AJ74/AJ64*100)</f>
        <v>-18.781615872986894</v>
      </c>
      <c r="AK81" s="55">
        <f>IF(ISERROR(AK74/AK64*100)," ",AK74/AK64*100)</f>
        <v>-37.908378834143065</v>
      </c>
      <c r="AL81" s="55">
        <f>IF(ISERROR(AL74/AL64*100)," ",AL74/AL64*100)</f>
        <v>-62.386825719921255</v>
      </c>
      <c r="AM81" s="10"/>
      <c r="AN81" s="55">
        <f>IF(ISERROR(AN74/AN64*100)," ",AN74/AN64*100)</f>
        <v>-48.357669765162484</v>
      </c>
      <c r="AO81" s="55">
        <f>IF(ISERROR(AO74/AO64*100)," ",AO74/AO64*100)</f>
        <v>-72.092235402831562</v>
      </c>
      <c r="AP81" s="55">
        <f>IF(ISERROR(AP74/AP64*100)," ",AP74/AP64*100)</f>
        <v>49.150685018491203</v>
      </c>
      <c r="AQ81" s="55">
        <f>IF(ISERROR(AQ74/AQ64*100)," ",AQ74/AQ64*100)</f>
        <v>-35.449022437616662</v>
      </c>
      <c r="AR81" s="10"/>
    </row>
    <row r="82" spans="2:44" s="3" customFormat="1">
      <c r="B82" s="36" t="s">
        <v>15</v>
      </c>
      <c r="C82" s="37" t="e">
        <f>#REF!/1000</f>
        <v>#REF!</v>
      </c>
      <c r="D82" s="45"/>
      <c r="E82" s="59">
        <v>8.2160925999999996</v>
      </c>
      <c r="F82" s="59">
        <v>9.6858495924000003</v>
      </c>
      <c r="G82" s="59">
        <v>12.798814931999999</v>
      </c>
      <c r="H82" s="59" t="e">
        <f>IF(AND($F$7=VALUE($C$4),H$8=$C$8),$C82,0)</f>
        <v>#REF!</v>
      </c>
      <c r="I82" s="45"/>
      <c r="J82" s="59">
        <v>30.451219000000002</v>
      </c>
      <c r="K82" s="59">
        <v>62.029929600000003</v>
      </c>
      <c r="L82" s="59">
        <v>91.148109599999998</v>
      </c>
      <c r="M82" s="59">
        <v>85.732809900000007</v>
      </c>
      <c r="N82" s="45"/>
      <c r="O82" s="91">
        <f>10.606803+0.016803</f>
        <v>10.623605999999999</v>
      </c>
      <c r="P82" s="91">
        <f>24.3903479+0.320024</f>
        <v>24.710371899999998</v>
      </c>
      <c r="Q82" s="59">
        <v>35.414774700000002</v>
      </c>
      <c r="R82" s="59">
        <v>63.815977100000005</v>
      </c>
      <c r="S82" s="45"/>
      <c r="T82" s="59">
        <v>8.1891748</v>
      </c>
      <c r="U82" s="59">
        <v>18.300801356000001</v>
      </c>
      <c r="V82" s="59">
        <v>28.727882300000001</v>
      </c>
      <c r="W82" s="59">
        <v>39.476294023999998</v>
      </c>
      <c r="X82" s="45"/>
      <c r="Y82" s="37">
        <f>+E82</f>
        <v>8.2160925999999996</v>
      </c>
      <c r="Z82" s="37">
        <f t="shared" ref="Z82:AB83" si="39">+F82-E82</f>
        <v>1.4697569924000007</v>
      </c>
      <c r="AA82" s="37">
        <f t="shared" si="39"/>
        <v>3.1129653395999988</v>
      </c>
      <c r="AB82" s="37" t="e">
        <f t="shared" si="39"/>
        <v>#REF!</v>
      </c>
      <c r="AC82" s="45"/>
      <c r="AD82" s="37">
        <f>+J82</f>
        <v>30.451219000000002</v>
      </c>
      <c r="AE82" s="37">
        <f t="shared" ref="AE82:AG83" si="40">+K82-J82</f>
        <v>31.578710600000001</v>
      </c>
      <c r="AF82" s="37">
        <f t="shared" si="40"/>
        <v>29.118179999999995</v>
      </c>
      <c r="AG82" s="37">
        <f t="shared" si="40"/>
        <v>-5.4152996999999914</v>
      </c>
      <c r="AH82" s="45"/>
      <c r="AI82" s="37">
        <f>+O82</f>
        <v>10.623605999999999</v>
      </c>
      <c r="AJ82" s="37">
        <f t="shared" ref="AJ82:AL83" si="41">+P82-O82</f>
        <v>14.0867659</v>
      </c>
      <c r="AK82" s="37">
        <f t="shared" si="41"/>
        <v>10.704402800000004</v>
      </c>
      <c r="AL82" s="37">
        <f t="shared" si="41"/>
        <v>28.401202400000003</v>
      </c>
      <c r="AM82" s="45"/>
      <c r="AN82" s="37">
        <f>+T82</f>
        <v>8.1891748</v>
      </c>
      <c r="AO82" s="37">
        <f t="shared" ref="AO82:AQ83" si="42">+U82-T82</f>
        <v>10.111626556000001</v>
      </c>
      <c r="AP82" s="37">
        <f t="shared" si="42"/>
        <v>10.427080944</v>
      </c>
      <c r="AQ82" s="37">
        <f t="shared" si="42"/>
        <v>10.748411723999997</v>
      </c>
      <c r="AR82" s="45"/>
    </row>
    <row r="83" spans="2:44" s="3" customFormat="1">
      <c r="B83" s="36" t="s">
        <v>0</v>
      </c>
      <c r="C83" s="37" t="e">
        <f>#REF!/1000</f>
        <v>#REF!</v>
      </c>
      <c r="D83" s="51"/>
      <c r="E83" s="59">
        <v>166.489</v>
      </c>
      <c r="F83" s="59">
        <v>309.34899999999999</v>
      </c>
      <c r="G83" s="59">
        <v>433.17099999999999</v>
      </c>
      <c r="H83" s="59" t="e">
        <f>IF(AND($F$7=VALUE($C$4),H$8=$C$8),$C83,0)</f>
        <v>#REF!</v>
      </c>
      <c r="I83" s="51"/>
      <c r="J83" s="59">
        <v>0</v>
      </c>
      <c r="K83" s="59">
        <v>0</v>
      </c>
      <c r="L83" s="59">
        <v>0</v>
      </c>
      <c r="M83" s="59">
        <v>808.20469473100002</v>
      </c>
      <c r="N83" s="51"/>
      <c r="O83" s="59">
        <v>0</v>
      </c>
      <c r="P83" s="59">
        <v>0</v>
      </c>
      <c r="Q83" s="59">
        <v>0</v>
      </c>
      <c r="R83" s="59">
        <v>0</v>
      </c>
      <c r="S83" s="51"/>
      <c r="T83" s="59">
        <v>0</v>
      </c>
      <c r="U83" s="59">
        <v>1.2</v>
      </c>
      <c r="V83" s="59">
        <v>1.2</v>
      </c>
      <c r="W83" s="59">
        <v>1.2</v>
      </c>
      <c r="X83" s="51"/>
      <c r="Y83" s="37">
        <f>+E83</f>
        <v>166.489</v>
      </c>
      <c r="Z83" s="37">
        <f t="shared" si="39"/>
        <v>142.85999999999999</v>
      </c>
      <c r="AA83" s="37">
        <f t="shared" si="39"/>
        <v>123.822</v>
      </c>
      <c r="AB83" s="37" t="e">
        <f t="shared" si="39"/>
        <v>#REF!</v>
      </c>
      <c r="AC83" s="51"/>
      <c r="AD83" s="37">
        <f>+J83</f>
        <v>0</v>
      </c>
      <c r="AE83" s="37">
        <f t="shared" si="40"/>
        <v>0</v>
      </c>
      <c r="AF83" s="37">
        <f t="shared" si="40"/>
        <v>0</v>
      </c>
      <c r="AG83" s="37">
        <f t="shared" si="40"/>
        <v>808.20469473100002</v>
      </c>
      <c r="AH83" s="51"/>
      <c r="AI83" s="37">
        <f>+O83</f>
        <v>0</v>
      </c>
      <c r="AJ83" s="37">
        <f t="shared" si="41"/>
        <v>0</v>
      </c>
      <c r="AK83" s="37">
        <f t="shared" si="41"/>
        <v>0</v>
      </c>
      <c r="AL83" s="37">
        <f t="shared" si="41"/>
        <v>0</v>
      </c>
      <c r="AM83" s="51"/>
      <c r="AN83" s="37">
        <f>+T83</f>
        <v>0</v>
      </c>
      <c r="AO83" s="37">
        <f t="shared" si="42"/>
        <v>1.2</v>
      </c>
      <c r="AP83" s="37">
        <f t="shared" si="42"/>
        <v>0</v>
      </c>
      <c r="AQ83" s="37">
        <f t="shared" si="42"/>
        <v>0</v>
      </c>
      <c r="AR83" s="51"/>
    </row>
    <row r="84" spans="2:44">
      <c r="B84" s="11"/>
      <c r="C84" s="11"/>
      <c r="D84" s="51"/>
      <c r="E84" s="73"/>
      <c r="F84" s="82"/>
      <c r="G84" s="73"/>
      <c r="H84" s="73"/>
      <c r="I84" s="51"/>
      <c r="J84" s="73"/>
      <c r="K84" s="82"/>
      <c r="L84" s="73"/>
      <c r="M84" s="73"/>
      <c r="N84" s="51"/>
      <c r="O84" s="9"/>
      <c r="P84" s="9"/>
      <c r="Q84" s="9"/>
      <c r="R84" s="9"/>
      <c r="S84" s="51"/>
      <c r="T84" s="11"/>
      <c r="U84" s="11"/>
      <c r="V84" s="11"/>
      <c r="W84" s="11"/>
      <c r="X84" s="51"/>
      <c r="Y84" s="4"/>
      <c r="Z84" s="4"/>
      <c r="AA84" s="4"/>
      <c r="AB84" s="4"/>
      <c r="AC84" s="51"/>
      <c r="AD84" s="4"/>
      <c r="AE84" s="4"/>
      <c r="AF84" s="4"/>
      <c r="AG84" s="4"/>
      <c r="AH84" s="51"/>
      <c r="AI84" s="4"/>
      <c r="AJ84" s="4"/>
      <c r="AK84" s="4"/>
      <c r="AL84" s="4"/>
      <c r="AM84" s="51"/>
      <c r="AN84" s="4"/>
      <c r="AO84" s="4"/>
      <c r="AP84" s="4"/>
      <c r="AQ84" s="4"/>
      <c r="AR84" s="51"/>
    </row>
    <row r="85" spans="2:44">
      <c r="B85" s="11"/>
      <c r="C85" s="11"/>
      <c r="D85" s="51"/>
      <c r="E85" s="73"/>
      <c r="F85" s="82"/>
      <c r="G85" s="73"/>
      <c r="H85" s="73"/>
      <c r="I85" s="51"/>
      <c r="J85" s="73"/>
      <c r="K85" s="82"/>
      <c r="L85" s="73"/>
      <c r="M85" s="73"/>
      <c r="N85" s="51"/>
      <c r="O85" s="73"/>
      <c r="P85" s="82"/>
      <c r="Q85" s="73"/>
      <c r="R85" s="73"/>
      <c r="S85" s="51"/>
      <c r="T85" s="11"/>
      <c r="U85" s="11"/>
      <c r="V85" s="11"/>
      <c r="W85" s="11"/>
      <c r="X85" s="51"/>
      <c r="Y85" s="4"/>
      <c r="Z85" s="4"/>
      <c r="AA85" s="4"/>
      <c r="AB85" s="4"/>
      <c r="AC85" s="51"/>
      <c r="AD85" s="4"/>
      <c r="AE85" s="4"/>
      <c r="AF85" s="4"/>
      <c r="AG85" s="4"/>
      <c r="AH85" s="51"/>
      <c r="AI85" s="4"/>
      <c r="AJ85" s="4"/>
      <c r="AK85" s="4"/>
      <c r="AL85" s="4"/>
      <c r="AM85" s="51"/>
      <c r="AN85" s="4"/>
      <c r="AO85" s="4"/>
      <c r="AP85" s="4"/>
      <c r="AQ85" s="4"/>
      <c r="AR85" s="51"/>
    </row>
    <row r="86" spans="2:44">
      <c r="B86" s="11"/>
      <c r="C86" s="11"/>
      <c r="D86" s="51"/>
      <c r="E86" s="73"/>
      <c r="F86" s="82"/>
      <c r="G86" s="73"/>
      <c r="H86" s="73"/>
      <c r="I86" s="51"/>
      <c r="J86" s="73"/>
      <c r="K86" s="82"/>
      <c r="L86" s="73"/>
      <c r="M86" s="73"/>
      <c r="N86" s="51"/>
      <c r="O86" s="73"/>
      <c r="P86" s="82"/>
      <c r="Q86" s="73"/>
      <c r="R86" s="73"/>
      <c r="S86" s="51"/>
      <c r="T86" s="11"/>
      <c r="U86" s="11"/>
      <c r="V86" s="11"/>
      <c r="W86" s="11"/>
      <c r="X86" s="51"/>
      <c r="Y86" s="4"/>
      <c r="Z86" s="4"/>
      <c r="AA86" s="4"/>
      <c r="AB86" s="4"/>
      <c r="AC86" s="51"/>
      <c r="AD86" s="4"/>
      <c r="AE86" s="4"/>
      <c r="AF86" s="4"/>
      <c r="AG86" s="4"/>
      <c r="AH86" s="51"/>
      <c r="AI86" s="4"/>
      <c r="AJ86" s="4"/>
      <c r="AK86" s="4"/>
      <c r="AL86" s="4"/>
      <c r="AM86" s="51"/>
      <c r="AN86" s="4"/>
      <c r="AO86" s="4"/>
      <c r="AP86" s="4"/>
      <c r="AQ86" s="4"/>
      <c r="AR86" s="51"/>
    </row>
    <row r="87" spans="2:44">
      <c r="B87" s="11"/>
      <c r="C87" s="11"/>
      <c r="D87" s="51"/>
      <c r="E87" s="73"/>
      <c r="F87" s="82"/>
      <c r="G87" s="73"/>
      <c r="H87" s="73"/>
      <c r="I87" s="51"/>
      <c r="J87" s="73"/>
      <c r="K87" s="82"/>
      <c r="L87" s="73"/>
      <c r="M87" s="73"/>
      <c r="N87" s="51"/>
      <c r="O87" s="73"/>
      <c r="P87" s="82"/>
      <c r="Q87" s="73"/>
      <c r="R87" s="73"/>
      <c r="S87" s="51"/>
      <c r="T87" s="11"/>
      <c r="U87" s="11"/>
      <c r="V87" s="11"/>
      <c r="W87" s="11"/>
      <c r="X87" s="51"/>
      <c r="Y87" s="4"/>
      <c r="Z87" s="4"/>
      <c r="AA87" s="4"/>
      <c r="AB87" s="4"/>
      <c r="AC87" s="51"/>
      <c r="AD87" s="4"/>
      <c r="AE87" s="4"/>
      <c r="AF87" s="4"/>
      <c r="AG87" s="4"/>
      <c r="AH87" s="51"/>
      <c r="AI87" s="4"/>
      <c r="AJ87" s="4"/>
      <c r="AK87" s="4"/>
      <c r="AL87" s="4"/>
      <c r="AM87" s="51"/>
      <c r="AN87" s="4"/>
      <c r="AO87" s="4"/>
      <c r="AP87" s="4"/>
      <c r="AQ87" s="4"/>
      <c r="AR87" s="51"/>
    </row>
    <row r="88" spans="2:44" ht="15.75">
      <c r="B88" s="19" t="s">
        <v>414</v>
      </c>
      <c r="C88" s="19"/>
      <c r="D88" s="6"/>
      <c r="E88" s="70"/>
      <c r="F88" s="196">
        <f>$F$7</f>
        <v>2014</v>
      </c>
      <c r="G88" s="196"/>
      <c r="H88" s="70"/>
      <c r="I88" s="6"/>
      <c r="J88" s="70"/>
      <c r="K88" s="196">
        <f>$K$7</f>
        <v>2013</v>
      </c>
      <c r="L88" s="196"/>
      <c r="M88" s="70"/>
      <c r="N88" s="6"/>
      <c r="O88" s="70"/>
      <c r="P88" s="196">
        <f>$P$7</f>
        <v>2012</v>
      </c>
      <c r="Q88" s="196"/>
      <c r="R88" s="70"/>
      <c r="S88" s="6"/>
      <c r="T88" s="22"/>
      <c r="U88" s="195">
        <f>$U$7</f>
        <v>2011</v>
      </c>
      <c r="V88" s="195"/>
      <c r="W88" s="22"/>
      <c r="X88" s="6"/>
      <c r="Y88" s="22"/>
      <c r="Z88" s="195">
        <f>$Z$7</f>
        <v>2014</v>
      </c>
      <c r="AA88" s="195"/>
      <c r="AB88" s="22"/>
      <c r="AC88" s="6"/>
      <c r="AD88" s="22"/>
      <c r="AE88" s="195">
        <f>$AE$7</f>
        <v>2013</v>
      </c>
      <c r="AF88" s="195"/>
      <c r="AG88" s="22"/>
      <c r="AH88" s="6"/>
      <c r="AI88" s="22"/>
      <c r="AJ88" s="195">
        <f>$AJ$7</f>
        <v>2012</v>
      </c>
      <c r="AK88" s="195"/>
      <c r="AL88" s="22"/>
      <c r="AM88" s="6"/>
      <c r="AN88" s="22"/>
      <c r="AO88" s="195">
        <f>$AO$7</f>
        <v>2011</v>
      </c>
      <c r="AP88" s="195"/>
      <c r="AQ88" s="22"/>
      <c r="AR88" s="6"/>
    </row>
    <row r="89" spans="2:44" ht="16.5" thickBot="1">
      <c r="B89" s="20" t="s">
        <v>16</v>
      </c>
      <c r="C89" s="21" t="e">
        <f>IF(RIGHT(#REF!,2)="12",RIGHT(#REF!,2)&amp;"M",RIGHT(#REF!,1)&amp;"M")</f>
        <v>#REF!</v>
      </c>
      <c r="E89" s="71" t="s">
        <v>402</v>
      </c>
      <c r="F89" s="71" t="s">
        <v>403</v>
      </c>
      <c r="G89" s="71" t="s">
        <v>404</v>
      </c>
      <c r="H89" s="71" t="s">
        <v>405</v>
      </c>
      <c r="J89" s="71" t="s">
        <v>402</v>
      </c>
      <c r="K89" s="71" t="s">
        <v>403</v>
      </c>
      <c r="L89" s="71" t="s">
        <v>404</v>
      </c>
      <c r="M89" s="71" t="s">
        <v>405</v>
      </c>
      <c r="O89" s="71" t="s">
        <v>402</v>
      </c>
      <c r="P89" s="71" t="s">
        <v>403</v>
      </c>
      <c r="Q89" s="71" t="s">
        <v>404</v>
      </c>
      <c r="R89" s="71" t="s">
        <v>405</v>
      </c>
      <c r="T89" s="21" t="s">
        <v>402</v>
      </c>
      <c r="U89" s="21" t="s">
        <v>403</v>
      </c>
      <c r="V89" s="21" t="s">
        <v>404</v>
      </c>
      <c r="W89" s="21" t="s">
        <v>405</v>
      </c>
      <c r="Y89" s="21" t="s">
        <v>389</v>
      </c>
      <c r="Z89" s="21" t="s">
        <v>390</v>
      </c>
      <c r="AA89" s="21" t="s">
        <v>391</v>
      </c>
      <c r="AB89" s="21" t="s">
        <v>392</v>
      </c>
      <c r="AD89" s="21" t="s">
        <v>389</v>
      </c>
      <c r="AE89" s="21" t="s">
        <v>390</v>
      </c>
      <c r="AF89" s="21" t="s">
        <v>391</v>
      </c>
      <c r="AG89" s="21" t="s">
        <v>392</v>
      </c>
      <c r="AI89" s="21" t="s">
        <v>389</v>
      </c>
      <c r="AJ89" s="21" t="s">
        <v>390</v>
      </c>
      <c r="AK89" s="21" t="s">
        <v>391</v>
      </c>
      <c r="AL89" s="21" t="s">
        <v>392</v>
      </c>
      <c r="AN89" s="21" t="s">
        <v>389</v>
      </c>
      <c r="AO89" s="21" t="s">
        <v>390</v>
      </c>
      <c r="AP89" s="21" t="s">
        <v>391</v>
      </c>
      <c r="AQ89" s="21" t="s">
        <v>392</v>
      </c>
    </row>
    <row r="90" spans="2:44" s="3" customFormat="1">
      <c r="B90" s="36" t="s">
        <v>301</v>
      </c>
      <c r="C90" s="37" t="e">
        <f>(#REF!)/1000</f>
        <v>#REF!</v>
      </c>
      <c r="D90" s="10"/>
      <c r="E90" s="59">
        <v>308.26799999999997</v>
      </c>
      <c r="F90" s="59">
        <v>653.95080700000005</v>
      </c>
      <c r="G90" s="59">
        <v>1097.1967007599999</v>
      </c>
      <c r="H90" s="59" t="e">
        <f>IF(AND($F$7=VALUE($C$4),H$8=$C$8),$C90,0)</f>
        <v>#REF!</v>
      </c>
      <c r="I90" s="10"/>
      <c r="J90" s="59">
        <v>314.53500000000003</v>
      </c>
      <c r="K90" s="59">
        <v>615.17502300000001</v>
      </c>
      <c r="L90" s="59">
        <v>913.53843299999994</v>
      </c>
      <c r="M90" s="59">
        <v>1196.0727160000001</v>
      </c>
      <c r="N90" s="10"/>
      <c r="O90" s="59">
        <v>318.60300000000001</v>
      </c>
      <c r="P90" s="59">
        <v>660.9624</v>
      </c>
      <c r="Q90" s="59">
        <v>1009.35</v>
      </c>
      <c r="R90" s="59">
        <v>1368.1096010000001</v>
      </c>
      <c r="S90" s="10"/>
      <c r="T90" s="59">
        <v>334.88499999999999</v>
      </c>
      <c r="U90" s="59">
        <v>671.64708589999998</v>
      </c>
      <c r="V90" s="59">
        <v>1003.8858044999999</v>
      </c>
      <c r="W90" s="59">
        <v>1329.5402600999998</v>
      </c>
      <c r="X90" s="10"/>
      <c r="Y90" s="37">
        <f t="shared" ref="Y90:Y102" si="43">+E90</f>
        <v>308.26799999999997</v>
      </c>
      <c r="Z90" s="37">
        <f t="shared" ref="Z90:AB102" si="44">+F90-E90</f>
        <v>345.68280700000008</v>
      </c>
      <c r="AA90" s="37">
        <f t="shared" si="44"/>
        <v>443.24589375999983</v>
      </c>
      <c r="AB90" s="37" t="e">
        <f t="shared" si="44"/>
        <v>#REF!</v>
      </c>
      <c r="AC90" s="10"/>
      <c r="AD90" s="37">
        <f t="shared" ref="AD90:AD102" si="45">+J90</f>
        <v>314.53500000000003</v>
      </c>
      <c r="AE90" s="37">
        <f t="shared" ref="AE90:AG102" si="46">+K90-J90</f>
        <v>300.64002299999999</v>
      </c>
      <c r="AF90" s="37">
        <f t="shared" si="46"/>
        <v>298.36340999999993</v>
      </c>
      <c r="AG90" s="37">
        <f t="shared" si="46"/>
        <v>282.53428300000019</v>
      </c>
      <c r="AH90" s="10"/>
      <c r="AI90" s="37">
        <f t="shared" ref="AI90:AI102" si="47">+O90</f>
        <v>318.60300000000001</v>
      </c>
      <c r="AJ90" s="37">
        <f t="shared" ref="AJ90:AL102" si="48">+P90-O90</f>
        <v>342.35939999999999</v>
      </c>
      <c r="AK90" s="37">
        <f t="shared" si="48"/>
        <v>348.38760000000002</v>
      </c>
      <c r="AL90" s="37">
        <f t="shared" si="48"/>
        <v>358.75960100000009</v>
      </c>
      <c r="AM90" s="10"/>
      <c r="AN90" s="37">
        <f t="shared" ref="AN90:AN102" si="49">+T90</f>
        <v>334.88499999999999</v>
      </c>
      <c r="AO90" s="37">
        <f t="shared" ref="AO90:AQ102" si="50">+U90-T90</f>
        <v>336.76208589999999</v>
      </c>
      <c r="AP90" s="37">
        <f t="shared" si="50"/>
        <v>332.23871859999997</v>
      </c>
      <c r="AQ90" s="37">
        <f t="shared" si="50"/>
        <v>325.65445559999989</v>
      </c>
      <c r="AR90" s="10"/>
    </row>
    <row r="91" spans="2:44" s="3" customFormat="1">
      <c r="B91" s="5" t="s">
        <v>302</v>
      </c>
      <c r="C91" s="37" t="e">
        <f>(#REF!)/1000</f>
        <v>#REF!</v>
      </c>
      <c r="D91" s="10"/>
      <c r="E91" s="62">
        <v>131.93165335999998</v>
      </c>
      <c r="F91" s="62">
        <v>284.09319285999999</v>
      </c>
      <c r="G91" s="62">
        <v>443.08329924000003</v>
      </c>
      <c r="H91" s="62" t="e">
        <f>IF(AND($F$7=VALUE($C$4),H$8=$C$8),$C91,0)</f>
        <v>#REF!</v>
      </c>
      <c r="I91" s="10"/>
      <c r="J91" s="62">
        <v>129.16111301999999</v>
      </c>
      <c r="K91" s="62">
        <v>260.60099995000002</v>
      </c>
      <c r="L91" s="62">
        <v>396.13358683999996</v>
      </c>
      <c r="M91" s="62">
        <v>533.86767227999997</v>
      </c>
      <c r="N91" s="10"/>
      <c r="O91" s="62">
        <v>131.298396</v>
      </c>
      <c r="P91" s="62">
        <v>274.24882181999999</v>
      </c>
      <c r="Q91" s="62">
        <v>416.37663382</v>
      </c>
      <c r="R91" s="62">
        <v>553.2968879</v>
      </c>
      <c r="S91" s="10"/>
      <c r="T91" s="62">
        <v>136.759038</v>
      </c>
      <c r="U91" s="62">
        <v>282.928428</v>
      </c>
      <c r="V91" s="62">
        <v>435.80368712000001</v>
      </c>
      <c r="W91" s="62">
        <v>571.65430700000002</v>
      </c>
      <c r="X91" s="10"/>
      <c r="Y91" s="8">
        <f t="shared" si="43"/>
        <v>131.93165335999998</v>
      </c>
      <c r="Z91" s="8">
        <f t="shared" si="44"/>
        <v>152.1615395</v>
      </c>
      <c r="AA91" s="8">
        <f t="shared" si="44"/>
        <v>158.99010638000004</v>
      </c>
      <c r="AB91" s="8" t="e">
        <f t="shared" si="44"/>
        <v>#REF!</v>
      </c>
      <c r="AC91" s="10"/>
      <c r="AD91" s="8">
        <f t="shared" si="45"/>
        <v>129.16111301999999</v>
      </c>
      <c r="AE91" s="8">
        <f t="shared" si="46"/>
        <v>131.43988693000003</v>
      </c>
      <c r="AF91" s="8">
        <f t="shared" si="46"/>
        <v>135.53258688999995</v>
      </c>
      <c r="AG91" s="8">
        <f t="shared" si="46"/>
        <v>137.73408544</v>
      </c>
      <c r="AH91" s="10"/>
      <c r="AI91" s="8">
        <f t="shared" si="47"/>
        <v>131.298396</v>
      </c>
      <c r="AJ91" s="8">
        <f t="shared" si="48"/>
        <v>142.95042581999999</v>
      </c>
      <c r="AK91" s="8">
        <f t="shared" si="48"/>
        <v>142.12781200000001</v>
      </c>
      <c r="AL91" s="8">
        <f t="shared" si="48"/>
        <v>136.92025408000001</v>
      </c>
      <c r="AM91" s="10"/>
      <c r="AN91" s="8">
        <f t="shared" si="49"/>
        <v>136.759038</v>
      </c>
      <c r="AO91" s="8">
        <f t="shared" si="50"/>
        <v>146.16938999999999</v>
      </c>
      <c r="AP91" s="8">
        <f t="shared" si="50"/>
        <v>152.87525912000001</v>
      </c>
      <c r="AQ91" s="8">
        <f t="shared" si="50"/>
        <v>135.85061988000001</v>
      </c>
      <c r="AR91" s="10"/>
    </row>
    <row r="92" spans="2:44" ht="15.75">
      <c r="B92" s="28" t="s">
        <v>321</v>
      </c>
      <c r="C92" s="29" t="e">
        <f>+C90+C91</f>
        <v>#REF!</v>
      </c>
      <c r="D92" s="12"/>
      <c r="E92" s="29">
        <v>440.19965335999996</v>
      </c>
      <c r="F92" s="29">
        <v>938.04399985999999</v>
      </c>
      <c r="G92" s="29">
        <v>1540.28</v>
      </c>
      <c r="H92" s="29" t="e">
        <f>+H90+H91</f>
        <v>#REF!</v>
      </c>
      <c r="I92" s="12"/>
      <c r="J92" s="29">
        <f>+J90+J91</f>
        <v>443.69611301999998</v>
      </c>
      <c r="K92" s="29">
        <f>+K90+K91</f>
        <v>875.77602294999997</v>
      </c>
      <c r="L92" s="29">
        <f>+L90+L91</f>
        <v>1309.6720198399998</v>
      </c>
      <c r="M92" s="29">
        <v>1729.9403882800002</v>
      </c>
      <c r="N92" s="12"/>
      <c r="O92" s="29">
        <f>+O90+O91</f>
        <v>449.90139599999998</v>
      </c>
      <c r="P92" s="29">
        <f>+P90+P91</f>
        <v>935.21122181999999</v>
      </c>
      <c r="Q92" s="29">
        <f>+Q90+Q91</f>
        <v>1425.72663382</v>
      </c>
      <c r="R92" s="29">
        <f>+R90+R91</f>
        <v>1921.4064889000001</v>
      </c>
      <c r="S92" s="12"/>
      <c r="T92" s="29">
        <v>471.64403800000002</v>
      </c>
      <c r="U92" s="29">
        <v>954.57551390000003</v>
      </c>
      <c r="V92" s="29">
        <v>1439.6894916199999</v>
      </c>
      <c r="W92" s="29">
        <v>1901.1945670999999</v>
      </c>
      <c r="X92" s="12"/>
      <c r="Y92" s="29">
        <f t="shared" si="43"/>
        <v>440.19965335999996</v>
      </c>
      <c r="Z92" s="29">
        <f t="shared" si="44"/>
        <v>497.84434650000003</v>
      </c>
      <c r="AA92" s="29">
        <f t="shared" si="44"/>
        <v>602.23600013999999</v>
      </c>
      <c r="AB92" s="29" t="e">
        <f t="shared" si="44"/>
        <v>#REF!</v>
      </c>
      <c r="AC92" s="12"/>
      <c r="AD92" s="29">
        <f t="shared" si="45"/>
        <v>443.69611301999998</v>
      </c>
      <c r="AE92" s="29">
        <f t="shared" si="46"/>
        <v>432.07990992999999</v>
      </c>
      <c r="AF92" s="29">
        <f t="shared" si="46"/>
        <v>433.89599688999988</v>
      </c>
      <c r="AG92" s="29">
        <f t="shared" si="46"/>
        <v>420.26836844000036</v>
      </c>
      <c r="AH92" s="12"/>
      <c r="AI92" s="29">
        <f t="shared" si="47"/>
        <v>449.90139599999998</v>
      </c>
      <c r="AJ92" s="29">
        <f t="shared" si="48"/>
        <v>485.30982582000001</v>
      </c>
      <c r="AK92" s="29">
        <f t="shared" si="48"/>
        <v>490.51541199999997</v>
      </c>
      <c r="AL92" s="29">
        <f t="shared" si="48"/>
        <v>495.67985508000015</v>
      </c>
      <c r="AM92" s="12"/>
      <c r="AN92" s="29">
        <f t="shared" si="49"/>
        <v>471.64403800000002</v>
      </c>
      <c r="AO92" s="29">
        <f t="shared" si="50"/>
        <v>482.93147590000001</v>
      </c>
      <c r="AP92" s="29">
        <f t="shared" si="50"/>
        <v>485.11397771999987</v>
      </c>
      <c r="AQ92" s="29">
        <f t="shared" si="50"/>
        <v>461.50507547999996</v>
      </c>
      <c r="AR92" s="12"/>
    </row>
    <row r="93" spans="2:44" s="3" customFormat="1" ht="15.75">
      <c r="B93" s="28" t="s">
        <v>378</v>
      </c>
      <c r="C93" s="29" t="e">
        <f>(+#REF!)/1000</f>
        <v>#REF!</v>
      </c>
      <c r="D93" s="12"/>
      <c r="E93" s="63">
        <v>12.106155725199999</v>
      </c>
      <c r="F93" s="63">
        <v>29.164065037199901</v>
      </c>
      <c r="G93" s="63">
        <v>49.757150637699993</v>
      </c>
      <c r="H93" s="63" t="e">
        <f>IF(AND($F$7=VALUE($C$4),H$8=$C$8),$C93,0)</f>
        <v>#REF!</v>
      </c>
      <c r="I93" s="12"/>
      <c r="J93" s="63">
        <v>16.219622622999999</v>
      </c>
      <c r="K93" s="63">
        <v>30.8467037869999</v>
      </c>
      <c r="L93" s="63">
        <v>54.784087341000102</v>
      </c>
      <c r="M93" s="63">
        <v>71.379253071300411</v>
      </c>
      <c r="N93" s="12"/>
      <c r="O93" s="63">
        <v>21.790652733399998</v>
      </c>
      <c r="P93" s="63">
        <v>41.721471558399998</v>
      </c>
      <c r="Q93" s="63">
        <v>63.021245196891506</v>
      </c>
      <c r="R93" s="63">
        <v>90.729655656023695</v>
      </c>
      <c r="S93" s="12"/>
      <c r="T93" s="63">
        <v>19.683453399999998</v>
      </c>
      <c r="U93" s="63">
        <v>39.364626899999998</v>
      </c>
      <c r="V93" s="63">
        <v>66.065866089999801</v>
      </c>
      <c r="W93" s="63">
        <v>84.281609299300001</v>
      </c>
      <c r="X93" s="12"/>
      <c r="Y93" s="30">
        <f t="shared" si="43"/>
        <v>12.106155725199999</v>
      </c>
      <c r="Z93" s="30">
        <f t="shared" si="44"/>
        <v>17.0579093119999</v>
      </c>
      <c r="AA93" s="30">
        <f t="shared" si="44"/>
        <v>20.593085600500093</v>
      </c>
      <c r="AB93" s="30" t="e">
        <f t="shared" si="44"/>
        <v>#REF!</v>
      </c>
      <c r="AC93" s="12"/>
      <c r="AD93" s="30">
        <f t="shared" si="45"/>
        <v>16.219622622999999</v>
      </c>
      <c r="AE93" s="30">
        <f t="shared" si="46"/>
        <v>14.6270811639999</v>
      </c>
      <c r="AF93" s="30">
        <f t="shared" si="46"/>
        <v>23.937383554000203</v>
      </c>
      <c r="AG93" s="30">
        <f t="shared" si="46"/>
        <v>16.595165730300309</v>
      </c>
      <c r="AH93" s="12"/>
      <c r="AI93" s="30">
        <f t="shared" si="47"/>
        <v>21.790652733399998</v>
      </c>
      <c r="AJ93" s="30">
        <f t="shared" si="48"/>
        <v>19.930818824999999</v>
      </c>
      <c r="AK93" s="30">
        <f t="shared" si="48"/>
        <v>21.299773638491509</v>
      </c>
      <c r="AL93" s="30">
        <f t="shared" si="48"/>
        <v>27.708410459132189</v>
      </c>
      <c r="AM93" s="12"/>
      <c r="AN93" s="30">
        <f t="shared" si="49"/>
        <v>19.683453399999998</v>
      </c>
      <c r="AO93" s="30">
        <f t="shared" si="50"/>
        <v>19.6811735</v>
      </c>
      <c r="AP93" s="30">
        <f t="shared" si="50"/>
        <v>26.701239189999804</v>
      </c>
      <c r="AQ93" s="30">
        <f t="shared" si="50"/>
        <v>18.2157432093002</v>
      </c>
      <c r="AR93" s="12"/>
    </row>
    <row r="94" spans="2:44" s="3" customFormat="1">
      <c r="B94" s="36" t="s">
        <v>374</v>
      </c>
      <c r="C94" s="32" t="e">
        <f>(SUM(#REF!)/1000)</f>
        <v>#REF!</v>
      </c>
      <c r="D94" s="10"/>
      <c r="E94" s="60">
        <v>0</v>
      </c>
      <c r="F94" s="60">
        <v>0</v>
      </c>
      <c r="G94" s="60">
        <v>0</v>
      </c>
      <c r="H94" s="60" t="e">
        <f>IF(AND($F$7=VALUE($C$4),H$8=$C$8),$C94,0)</f>
        <v>#REF!</v>
      </c>
      <c r="I94" s="10"/>
      <c r="J94" s="60">
        <v>0</v>
      </c>
      <c r="K94" s="60">
        <v>0</v>
      </c>
      <c r="L94" s="60">
        <v>0</v>
      </c>
      <c r="M94" s="60">
        <v>0</v>
      </c>
      <c r="N94" s="10"/>
      <c r="O94" s="60">
        <v>0</v>
      </c>
      <c r="P94" s="60">
        <v>0</v>
      </c>
      <c r="Q94" s="60">
        <v>3.7080000000000002</v>
      </c>
      <c r="R94" s="60">
        <v>3.70804</v>
      </c>
      <c r="S94" s="10"/>
      <c r="T94" s="60">
        <v>0</v>
      </c>
      <c r="U94" s="60">
        <v>0</v>
      </c>
      <c r="V94" s="60">
        <v>4.6970000000000001</v>
      </c>
      <c r="W94" s="60">
        <v>4.6970000000000001</v>
      </c>
      <c r="X94" s="10"/>
      <c r="Y94" s="32">
        <f t="shared" si="43"/>
        <v>0</v>
      </c>
      <c r="Z94" s="32">
        <f t="shared" si="44"/>
        <v>0</v>
      </c>
      <c r="AA94" s="32">
        <f t="shared" si="44"/>
        <v>0</v>
      </c>
      <c r="AB94" s="32" t="e">
        <f t="shared" si="44"/>
        <v>#REF!</v>
      </c>
      <c r="AC94" s="10"/>
      <c r="AD94" s="32">
        <f t="shared" si="45"/>
        <v>0</v>
      </c>
      <c r="AE94" s="32">
        <f t="shared" si="46"/>
        <v>0</v>
      </c>
      <c r="AF94" s="32">
        <f t="shared" si="46"/>
        <v>0</v>
      </c>
      <c r="AG94" s="32">
        <f t="shared" si="46"/>
        <v>0</v>
      </c>
      <c r="AH94" s="10"/>
      <c r="AI94" s="32">
        <f t="shared" si="47"/>
        <v>0</v>
      </c>
      <c r="AJ94" s="32">
        <f t="shared" si="48"/>
        <v>0</v>
      </c>
      <c r="AK94" s="32">
        <f t="shared" si="48"/>
        <v>3.7080000000000002</v>
      </c>
      <c r="AL94" s="32">
        <f t="shared" si="48"/>
        <v>3.9999999999817959E-5</v>
      </c>
      <c r="AM94" s="10"/>
      <c r="AN94" s="32">
        <f t="shared" si="49"/>
        <v>0</v>
      </c>
      <c r="AO94" s="32">
        <f t="shared" si="50"/>
        <v>0</v>
      </c>
      <c r="AP94" s="32">
        <f t="shared" si="50"/>
        <v>4.6970000000000001</v>
      </c>
      <c r="AQ94" s="32">
        <f t="shared" si="50"/>
        <v>0</v>
      </c>
      <c r="AR94" s="10"/>
    </row>
    <row r="95" spans="2:44" s="3" customFormat="1">
      <c r="B95" s="36" t="s">
        <v>379</v>
      </c>
      <c r="C95" s="37" t="e">
        <f>(+#REF!)/1000</f>
        <v>#REF!</v>
      </c>
      <c r="D95" s="10"/>
      <c r="E95" s="59">
        <v>-0.95799999999999996</v>
      </c>
      <c r="F95" s="59">
        <v>-1.7030000000000001</v>
      </c>
      <c r="G95" s="59">
        <v>-1.702769</v>
      </c>
      <c r="H95" s="59" t="e">
        <f>IF(AND($F$7=VALUE($C$4),H$8=$C$8),$C95,0)</f>
        <v>#REF!</v>
      </c>
      <c r="I95" s="10"/>
      <c r="J95" s="59">
        <v>0</v>
      </c>
      <c r="K95" s="59">
        <v>0</v>
      </c>
      <c r="L95" s="59">
        <v>0</v>
      </c>
      <c r="M95" s="59">
        <v>0</v>
      </c>
      <c r="N95" s="10"/>
      <c r="O95" s="59">
        <v>0</v>
      </c>
      <c r="P95" s="59">
        <v>0</v>
      </c>
      <c r="Q95" s="59">
        <v>0</v>
      </c>
      <c r="R95" s="59">
        <v>-12.990477</v>
      </c>
      <c r="S95" s="10"/>
      <c r="T95" s="59">
        <v>0</v>
      </c>
      <c r="U95" s="59">
        <v>0</v>
      </c>
      <c r="V95" s="59">
        <v>0</v>
      </c>
      <c r="W95" s="59">
        <v>0</v>
      </c>
      <c r="X95" s="10"/>
      <c r="Y95" s="37">
        <f t="shared" si="43"/>
        <v>-0.95799999999999996</v>
      </c>
      <c r="Z95" s="37">
        <f t="shared" si="44"/>
        <v>-0.74500000000000011</v>
      </c>
      <c r="AA95" s="37">
        <f t="shared" si="44"/>
        <v>2.3100000000009224E-4</v>
      </c>
      <c r="AB95" s="37" t="e">
        <f t="shared" si="44"/>
        <v>#REF!</v>
      </c>
      <c r="AC95" s="10"/>
      <c r="AD95" s="37">
        <f t="shared" si="45"/>
        <v>0</v>
      </c>
      <c r="AE95" s="37">
        <f t="shared" si="46"/>
        <v>0</v>
      </c>
      <c r="AF95" s="37">
        <f t="shared" si="46"/>
        <v>0</v>
      </c>
      <c r="AG95" s="37">
        <f t="shared" si="46"/>
        <v>0</v>
      </c>
      <c r="AH95" s="10"/>
      <c r="AI95" s="37">
        <f t="shared" si="47"/>
        <v>0</v>
      </c>
      <c r="AJ95" s="37">
        <f t="shared" si="48"/>
        <v>0</v>
      </c>
      <c r="AK95" s="37">
        <f t="shared" si="48"/>
        <v>0</v>
      </c>
      <c r="AL95" s="37">
        <f t="shared" si="48"/>
        <v>-12.990477</v>
      </c>
      <c r="AM95" s="10"/>
      <c r="AN95" s="37">
        <f t="shared" si="49"/>
        <v>0</v>
      </c>
      <c r="AO95" s="37">
        <f t="shared" si="50"/>
        <v>0</v>
      </c>
      <c r="AP95" s="37">
        <f t="shared" si="50"/>
        <v>0</v>
      </c>
      <c r="AQ95" s="37">
        <f t="shared" si="50"/>
        <v>0</v>
      </c>
      <c r="AR95" s="10"/>
    </row>
    <row r="96" spans="2:44" s="3" customFormat="1">
      <c r="B96" s="36" t="s">
        <v>380</v>
      </c>
      <c r="C96" s="37" t="e">
        <f>(+#REF!)/1000</f>
        <v>#REF!</v>
      </c>
      <c r="D96" s="10"/>
      <c r="E96" s="59">
        <v>0</v>
      </c>
      <c r="F96" s="59">
        <v>0</v>
      </c>
      <c r="G96" s="59">
        <v>0</v>
      </c>
      <c r="H96" s="59" t="e">
        <f>IF(AND($F$7=VALUE($C$4),H$8=$C$8),$C96,0)</f>
        <v>#REF!</v>
      </c>
      <c r="I96" s="10"/>
      <c r="J96" s="59">
        <v>0</v>
      </c>
      <c r="K96" s="59">
        <v>0</v>
      </c>
      <c r="L96" s="59">
        <v>0</v>
      </c>
      <c r="M96" s="59">
        <v>0</v>
      </c>
      <c r="N96" s="10"/>
      <c r="O96" s="59">
        <v>0</v>
      </c>
      <c r="P96" s="59">
        <v>0</v>
      </c>
      <c r="Q96" s="59">
        <v>0</v>
      </c>
      <c r="R96" s="59">
        <v>0</v>
      </c>
      <c r="S96" s="10"/>
      <c r="T96" s="59">
        <v>0</v>
      </c>
      <c r="U96" s="59">
        <v>0</v>
      </c>
      <c r="V96" s="59">
        <v>0</v>
      </c>
      <c r="W96" s="59">
        <v>0</v>
      </c>
      <c r="X96" s="10"/>
      <c r="Y96" s="37">
        <f>+E96</f>
        <v>0</v>
      </c>
      <c r="Z96" s="37">
        <f>+F96-E96</f>
        <v>0</v>
      </c>
      <c r="AA96" s="37">
        <f>+G96-F96</f>
        <v>0</v>
      </c>
      <c r="AB96" s="37" t="e">
        <f>+H96-G96</f>
        <v>#REF!</v>
      </c>
      <c r="AC96" s="10"/>
      <c r="AD96" s="37">
        <f t="shared" si="45"/>
        <v>0</v>
      </c>
      <c r="AE96" s="37">
        <f t="shared" si="46"/>
        <v>0</v>
      </c>
      <c r="AF96" s="37">
        <f t="shared" si="46"/>
        <v>0</v>
      </c>
      <c r="AG96" s="37">
        <f t="shared" si="46"/>
        <v>0</v>
      </c>
      <c r="AH96" s="10"/>
      <c r="AI96" s="37">
        <f t="shared" si="47"/>
        <v>0</v>
      </c>
      <c r="AJ96" s="37">
        <f t="shared" si="48"/>
        <v>0</v>
      </c>
      <c r="AK96" s="37">
        <f t="shared" si="48"/>
        <v>0</v>
      </c>
      <c r="AL96" s="37">
        <f t="shared" si="48"/>
        <v>0</v>
      </c>
      <c r="AM96" s="10"/>
      <c r="AN96" s="37">
        <f t="shared" si="49"/>
        <v>0</v>
      </c>
      <c r="AO96" s="37">
        <f t="shared" si="50"/>
        <v>0</v>
      </c>
      <c r="AP96" s="37">
        <f t="shared" si="50"/>
        <v>0</v>
      </c>
      <c r="AQ96" s="37">
        <f t="shared" si="50"/>
        <v>0</v>
      </c>
      <c r="AR96" s="10"/>
    </row>
    <row r="97" spans="2:44" s="3" customFormat="1">
      <c r="B97" s="36" t="s">
        <v>411</v>
      </c>
      <c r="C97" s="37" t="e">
        <f>(+#REF!)/1000</f>
        <v>#REF!</v>
      </c>
      <c r="D97" s="10"/>
      <c r="E97" s="41"/>
      <c r="F97" s="41"/>
      <c r="G97" s="41"/>
      <c r="H97" s="41"/>
      <c r="I97" s="10"/>
      <c r="J97" s="41"/>
      <c r="K97" s="41"/>
      <c r="L97" s="41"/>
      <c r="M97" s="41"/>
      <c r="N97" s="10"/>
      <c r="O97" s="59">
        <v>0</v>
      </c>
      <c r="P97" s="59">
        <v>0</v>
      </c>
      <c r="Q97" s="59">
        <v>0</v>
      </c>
      <c r="R97" s="59">
        <v>-0.1067</v>
      </c>
      <c r="S97" s="10"/>
      <c r="T97" s="59">
        <v>0</v>
      </c>
      <c r="U97" s="59">
        <v>0</v>
      </c>
      <c r="V97" s="59">
        <v>0</v>
      </c>
      <c r="W97" s="59">
        <v>0</v>
      </c>
      <c r="X97" s="10"/>
      <c r="Y97" s="37">
        <f t="shared" si="43"/>
        <v>0</v>
      </c>
      <c r="Z97" s="37">
        <f t="shared" si="44"/>
        <v>0</v>
      </c>
      <c r="AA97" s="37">
        <f t="shared" si="44"/>
        <v>0</v>
      </c>
      <c r="AB97" s="37">
        <f t="shared" si="44"/>
        <v>0</v>
      </c>
      <c r="AC97" s="10"/>
      <c r="AD97" s="37">
        <f t="shared" si="45"/>
        <v>0</v>
      </c>
      <c r="AE97" s="37">
        <f t="shared" si="46"/>
        <v>0</v>
      </c>
      <c r="AF97" s="37">
        <f t="shared" si="46"/>
        <v>0</v>
      </c>
      <c r="AG97" s="37">
        <f t="shared" si="46"/>
        <v>0</v>
      </c>
      <c r="AH97" s="10"/>
      <c r="AI97" s="37">
        <f t="shared" si="47"/>
        <v>0</v>
      </c>
      <c r="AJ97" s="37">
        <f t="shared" si="48"/>
        <v>0</v>
      </c>
      <c r="AK97" s="37">
        <f t="shared" si="48"/>
        <v>0</v>
      </c>
      <c r="AL97" s="37">
        <f t="shared" si="48"/>
        <v>-0.1067</v>
      </c>
      <c r="AM97" s="10"/>
      <c r="AN97" s="37">
        <f t="shared" si="49"/>
        <v>0</v>
      </c>
      <c r="AO97" s="37">
        <f t="shared" si="50"/>
        <v>0</v>
      </c>
      <c r="AP97" s="37">
        <f t="shared" si="50"/>
        <v>0</v>
      </c>
      <c r="AQ97" s="37">
        <f t="shared" si="50"/>
        <v>0</v>
      </c>
      <c r="AR97" s="10"/>
    </row>
    <row r="98" spans="2:44" s="3" customFormat="1">
      <c r="B98" s="25" t="s">
        <v>381</v>
      </c>
      <c r="C98" s="37" t="e">
        <f>(+#REF!)/1000</f>
        <v>#REF!</v>
      </c>
      <c r="D98" s="10"/>
      <c r="E98" s="26">
        <v>-0.95799999999999996</v>
      </c>
      <c r="F98" s="26">
        <v>-1.7030000000000001</v>
      </c>
      <c r="G98" s="26">
        <v>-1.702769</v>
      </c>
      <c r="H98" s="26" t="e">
        <f>+H94+H95+H96+H97</f>
        <v>#REF!</v>
      </c>
      <c r="I98" s="10"/>
      <c r="J98" s="26">
        <f>+J94+J95+J96+J97</f>
        <v>0</v>
      </c>
      <c r="K98" s="26">
        <f>+K94+K95+K96+K97</f>
        <v>0</v>
      </c>
      <c r="L98" s="26">
        <f>+L94+L95+L96+L97</f>
        <v>0</v>
      </c>
      <c r="M98" s="26">
        <v>0</v>
      </c>
      <c r="N98" s="10"/>
      <c r="O98" s="26">
        <f>+O94+O95+O96+O97</f>
        <v>0</v>
      </c>
      <c r="P98" s="26">
        <f>+P94+P95+P96+P97</f>
        <v>0</v>
      </c>
      <c r="Q98" s="26">
        <f>+Q94+Q95+Q96+Q97</f>
        <v>3.7080000000000002</v>
      </c>
      <c r="R98" s="26">
        <f>+R94+R95+R96+R97</f>
        <v>-9.3891369999999998</v>
      </c>
      <c r="S98" s="10"/>
      <c r="T98" s="26">
        <v>0</v>
      </c>
      <c r="U98" s="26">
        <v>0</v>
      </c>
      <c r="V98" s="26">
        <v>4.6970000000000001</v>
      </c>
      <c r="W98" s="26">
        <v>4.6970000000000001</v>
      </c>
      <c r="X98" s="10"/>
      <c r="Y98" s="26">
        <f t="shared" si="43"/>
        <v>-0.95799999999999996</v>
      </c>
      <c r="Z98" s="26">
        <f t="shared" si="44"/>
        <v>-0.74500000000000011</v>
      </c>
      <c r="AA98" s="26">
        <f t="shared" si="44"/>
        <v>2.3100000000009224E-4</v>
      </c>
      <c r="AB98" s="26" t="e">
        <f t="shared" si="44"/>
        <v>#REF!</v>
      </c>
      <c r="AC98" s="10"/>
      <c r="AD98" s="26">
        <f t="shared" si="45"/>
        <v>0</v>
      </c>
      <c r="AE98" s="26">
        <f t="shared" si="46"/>
        <v>0</v>
      </c>
      <c r="AF98" s="26">
        <f t="shared" si="46"/>
        <v>0</v>
      </c>
      <c r="AG98" s="26">
        <f t="shared" si="46"/>
        <v>0</v>
      </c>
      <c r="AH98" s="10"/>
      <c r="AI98" s="26">
        <f t="shared" si="47"/>
        <v>0</v>
      </c>
      <c r="AJ98" s="26">
        <f t="shared" si="48"/>
        <v>0</v>
      </c>
      <c r="AK98" s="26">
        <f t="shared" si="48"/>
        <v>3.7080000000000002</v>
      </c>
      <c r="AL98" s="26">
        <f t="shared" si="48"/>
        <v>-13.097137</v>
      </c>
      <c r="AM98" s="10"/>
      <c r="AN98" s="26">
        <f t="shared" si="49"/>
        <v>0</v>
      </c>
      <c r="AO98" s="26">
        <f t="shared" si="50"/>
        <v>0</v>
      </c>
      <c r="AP98" s="26">
        <f t="shared" si="50"/>
        <v>4.6970000000000001</v>
      </c>
      <c r="AQ98" s="26">
        <f t="shared" si="50"/>
        <v>0</v>
      </c>
      <c r="AR98" s="10"/>
    </row>
    <row r="99" spans="2:44" s="3" customFormat="1" ht="15.75">
      <c r="B99" s="28" t="s">
        <v>407</v>
      </c>
      <c r="C99" s="29" t="e">
        <f>+C93+C98</f>
        <v>#REF!</v>
      </c>
      <c r="D99" s="12"/>
      <c r="E99" s="29">
        <v>11.148155725199999</v>
      </c>
      <c r="F99" s="29">
        <v>27.461065037199901</v>
      </c>
      <c r="G99" s="29">
        <v>48.05438163769999</v>
      </c>
      <c r="H99" s="29" t="e">
        <f>+H93+H98</f>
        <v>#REF!</v>
      </c>
      <c r="I99" s="12"/>
      <c r="J99" s="29">
        <f>+J93+J98</f>
        <v>16.219622622999999</v>
      </c>
      <c r="K99" s="29">
        <f>+K93+K98</f>
        <v>30.8467037869999</v>
      </c>
      <c r="L99" s="29">
        <f>+L93+L98</f>
        <v>54.784087341000102</v>
      </c>
      <c r="M99" s="29">
        <v>71.379253071300411</v>
      </c>
      <c r="N99" s="12"/>
      <c r="O99" s="29">
        <f>+O93+O98</f>
        <v>21.790652733399998</v>
      </c>
      <c r="P99" s="29">
        <f>+P93+P98</f>
        <v>41.721471558399998</v>
      </c>
      <c r="Q99" s="29">
        <f>+Q93+Q98</f>
        <v>66.729245196891512</v>
      </c>
      <c r="R99" s="29">
        <f>+R93+R98</f>
        <v>81.34051865602369</v>
      </c>
      <c r="S99" s="12"/>
      <c r="T99" s="29">
        <v>19.683453399999998</v>
      </c>
      <c r="U99" s="29">
        <v>39.364626899999998</v>
      </c>
      <c r="V99" s="29">
        <v>70.762866089999804</v>
      </c>
      <c r="W99" s="29">
        <v>88.978609299300004</v>
      </c>
      <c r="X99" s="12"/>
      <c r="Y99" s="29">
        <f t="shared" si="43"/>
        <v>11.148155725199999</v>
      </c>
      <c r="Z99" s="29">
        <f t="shared" si="44"/>
        <v>16.312909311999903</v>
      </c>
      <c r="AA99" s="29">
        <f t="shared" si="44"/>
        <v>20.593316600500088</v>
      </c>
      <c r="AB99" s="29" t="e">
        <f t="shared" si="44"/>
        <v>#REF!</v>
      </c>
      <c r="AC99" s="12"/>
      <c r="AD99" s="29">
        <f t="shared" si="45"/>
        <v>16.219622622999999</v>
      </c>
      <c r="AE99" s="29">
        <f t="shared" si="46"/>
        <v>14.6270811639999</v>
      </c>
      <c r="AF99" s="29">
        <f t="shared" si="46"/>
        <v>23.937383554000203</v>
      </c>
      <c r="AG99" s="29">
        <f t="shared" si="46"/>
        <v>16.595165730300309</v>
      </c>
      <c r="AH99" s="12"/>
      <c r="AI99" s="29">
        <f t="shared" si="47"/>
        <v>21.790652733399998</v>
      </c>
      <c r="AJ99" s="29">
        <f t="shared" si="48"/>
        <v>19.930818824999999</v>
      </c>
      <c r="AK99" s="29">
        <f t="shared" si="48"/>
        <v>25.007773638491514</v>
      </c>
      <c r="AL99" s="29">
        <f t="shared" si="48"/>
        <v>14.611273459132178</v>
      </c>
      <c r="AM99" s="12"/>
      <c r="AN99" s="29">
        <f t="shared" si="49"/>
        <v>19.683453399999998</v>
      </c>
      <c r="AO99" s="29">
        <f t="shared" si="50"/>
        <v>19.6811735</v>
      </c>
      <c r="AP99" s="29">
        <f t="shared" si="50"/>
        <v>31.398239189999806</v>
      </c>
      <c r="AQ99" s="29">
        <f t="shared" si="50"/>
        <v>18.2157432093002</v>
      </c>
      <c r="AR99" s="12"/>
    </row>
    <row r="100" spans="2:44" s="3" customFormat="1">
      <c r="B100" s="39" t="s">
        <v>416</v>
      </c>
      <c r="C100" s="32" t="e">
        <f>(+#REF!)/1000</f>
        <v>#REF!</v>
      </c>
      <c r="D100" s="10"/>
      <c r="E100" s="60">
        <v>-7.7388649999999997</v>
      </c>
      <c r="F100" s="60">
        <v>-15.76610782</v>
      </c>
      <c r="G100" s="60">
        <v>-23.172072059999998</v>
      </c>
      <c r="H100" s="60" t="e">
        <f>IF(AND($F$7=VALUE($C$4),H$8=$C$8),$C100,0)</f>
        <v>#REF!</v>
      </c>
      <c r="I100" s="10"/>
      <c r="J100" s="60">
        <v>-3.9661044599999999</v>
      </c>
      <c r="K100" s="60">
        <v>-11.589096509999999</v>
      </c>
      <c r="L100" s="60">
        <v>-19.687227679999999</v>
      </c>
      <c r="M100" s="60">
        <v>-28.442828920000004</v>
      </c>
      <c r="N100" s="10"/>
      <c r="O100" s="60">
        <v>-4.9661</v>
      </c>
      <c r="P100" s="60">
        <v>-10.363887980000001</v>
      </c>
      <c r="Q100" s="60">
        <v>-14.30339242</v>
      </c>
      <c r="R100" s="60">
        <v>-18.175765999999999</v>
      </c>
      <c r="S100" s="10"/>
      <c r="T100" s="60">
        <v>-4.5339999999999998</v>
      </c>
      <c r="U100" s="60">
        <v>-9.3705639999999999</v>
      </c>
      <c r="V100" s="60">
        <v>-16.363</v>
      </c>
      <c r="W100" s="60">
        <v>-21.339908000000001</v>
      </c>
      <c r="X100" s="10"/>
      <c r="Y100" s="32">
        <f t="shared" si="43"/>
        <v>-7.7388649999999997</v>
      </c>
      <c r="Z100" s="32">
        <f t="shared" si="44"/>
        <v>-8.0272428200000014</v>
      </c>
      <c r="AA100" s="32">
        <f t="shared" si="44"/>
        <v>-7.4059642399999976</v>
      </c>
      <c r="AB100" s="32" t="e">
        <f t="shared" si="44"/>
        <v>#REF!</v>
      </c>
      <c r="AC100" s="10"/>
      <c r="AD100" s="32">
        <f t="shared" si="45"/>
        <v>-3.9661044599999999</v>
      </c>
      <c r="AE100" s="32">
        <f t="shared" si="46"/>
        <v>-7.6229920499999988</v>
      </c>
      <c r="AF100" s="32">
        <f t="shared" si="46"/>
        <v>-8.0981311700000003</v>
      </c>
      <c r="AG100" s="32">
        <f t="shared" si="46"/>
        <v>-8.7556012400000043</v>
      </c>
      <c r="AH100" s="10"/>
      <c r="AI100" s="32">
        <f t="shared" si="47"/>
        <v>-4.9661</v>
      </c>
      <c r="AJ100" s="32">
        <f t="shared" si="48"/>
        <v>-5.3977879800000013</v>
      </c>
      <c r="AK100" s="32">
        <f t="shared" si="48"/>
        <v>-3.9395044399999986</v>
      </c>
      <c r="AL100" s="32">
        <f t="shared" si="48"/>
        <v>-3.8723735799999996</v>
      </c>
      <c r="AM100" s="10"/>
      <c r="AN100" s="32">
        <f t="shared" si="49"/>
        <v>-4.5339999999999998</v>
      </c>
      <c r="AO100" s="32">
        <f t="shared" si="50"/>
        <v>-4.8365640000000001</v>
      </c>
      <c r="AP100" s="32">
        <f t="shared" si="50"/>
        <v>-6.9924359999999997</v>
      </c>
      <c r="AQ100" s="32">
        <f t="shared" si="50"/>
        <v>-4.9769080000000017</v>
      </c>
      <c r="AR100" s="10"/>
    </row>
    <row r="101" spans="2:44" s="3" customFormat="1">
      <c r="B101" s="54" t="s">
        <v>8</v>
      </c>
      <c r="C101" s="35" t="e">
        <f>(+#REF!)/1000</f>
        <v>#REF!</v>
      </c>
      <c r="D101" s="10"/>
      <c r="E101" s="61">
        <v>0</v>
      </c>
      <c r="F101" s="61">
        <v>0</v>
      </c>
      <c r="G101" s="61">
        <v>0</v>
      </c>
      <c r="H101" s="61" t="e">
        <f>IF(AND($F$7=VALUE($C$4),H$8=$C$8),$C101,0)</f>
        <v>#REF!</v>
      </c>
      <c r="I101" s="10"/>
      <c r="J101" s="61">
        <v>0</v>
      </c>
      <c r="K101" s="61">
        <v>0</v>
      </c>
      <c r="L101" s="61">
        <v>0</v>
      </c>
      <c r="M101" s="61">
        <v>0</v>
      </c>
      <c r="N101" s="10"/>
      <c r="O101" s="61">
        <v>0</v>
      </c>
      <c r="P101" s="61">
        <v>0</v>
      </c>
      <c r="Q101" s="61">
        <v>0</v>
      </c>
      <c r="R101" s="61">
        <v>0</v>
      </c>
      <c r="S101" s="10"/>
      <c r="T101" s="61">
        <v>0</v>
      </c>
      <c r="U101" s="61">
        <v>0</v>
      </c>
      <c r="V101" s="61">
        <v>0</v>
      </c>
      <c r="W101" s="61">
        <v>0</v>
      </c>
      <c r="X101" s="10"/>
      <c r="Y101" s="26">
        <f t="shared" si="43"/>
        <v>0</v>
      </c>
      <c r="Z101" s="26">
        <f t="shared" si="44"/>
        <v>0</v>
      </c>
      <c r="AA101" s="26">
        <f t="shared" si="44"/>
        <v>0</v>
      </c>
      <c r="AB101" s="26" t="e">
        <f t="shared" si="44"/>
        <v>#REF!</v>
      </c>
      <c r="AC101" s="10"/>
      <c r="AD101" s="26">
        <f t="shared" si="45"/>
        <v>0</v>
      </c>
      <c r="AE101" s="26">
        <f t="shared" si="46"/>
        <v>0</v>
      </c>
      <c r="AF101" s="26">
        <f t="shared" si="46"/>
        <v>0</v>
      </c>
      <c r="AG101" s="26">
        <f t="shared" si="46"/>
        <v>0</v>
      </c>
      <c r="AH101" s="10"/>
      <c r="AI101" s="26">
        <f t="shared" si="47"/>
        <v>0</v>
      </c>
      <c r="AJ101" s="26">
        <f t="shared" si="48"/>
        <v>0</v>
      </c>
      <c r="AK101" s="26">
        <f t="shared" si="48"/>
        <v>0</v>
      </c>
      <c r="AL101" s="26">
        <f t="shared" si="48"/>
        <v>0</v>
      </c>
      <c r="AM101" s="10"/>
      <c r="AN101" s="26">
        <f t="shared" si="49"/>
        <v>0</v>
      </c>
      <c r="AO101" s="26">
        <f t="shared" si="50"/>
        <v>0</v>
      </c>
      <c r="AP101" s="26">
        <f t="shared" si="50"/>
        <v>0</v>
      </c>
      <c r="AQ101" s="26">
        <f t="shared" si="50"/>
        <v>0</v>
      </c>
      <c r="AR101" s="10"/>
    </row>
    <row r="102" spans="2:44" s="3" customFormat="1" ht="15.75">
      <c r="B102" s="28" t="s">
        <v>406</v>
      </c>
      <c r="C102" s="29" t="e">
        <f>+C99+C100+C101</f>
        <v>#REF!</v>
      </c>
      <c r="D102" s="12"/>
      <c r="E102" s="29">
        <v>3.4092907251999991</v>
      </c>
      <c r="F102" s="29">
        <v>11.694957217199901</v>
      </c>
      <c r="G102" s="29">
        <v>24.882309577699992</v>
      </c>
      <c r="H102" s="29" t="e">
        <f>+H99+H100+H101</f>
        <v>#REF!</v>
      </c>
      <c r="I102" s="12"/>
      <c r="J102" s="29">
        <f>+J99+J100+J101</f>
        <v>12.253518162999999</v>
      </c>
      <c r="K102" s="29">
        <f>+K99+K100+K101</f>
        <v>19.257607276999899</v>
      </c>
      <c r="L102" s="29">
        <f>+L99+L100+L101</f>
        <v>35.096859661000103</v>
      </c>
      <c r="M102" s="29">
        <v>42.936424151300407</v>
      </c>
      <c r="N102" s="12"/>
      <c r="O102" s="29">
        <f>+O99+O100+O101</f>
        <v>16.824552733399997</v>
      </c>
      <c r="P102" s="29">
        <f>+P99+P100+P101</f>
        <v>31.357583578399996</v>
      </c>
      <c r="Q102" s="29">
        <f>+Q99+Q100+Q101</f>
        <v>52.42585277689151</v>
      </c>
      <c r="R102" s="29">
        <f>+R99+R100+R101</f>
        <v>63.164752656023694</v>
      </c>
      <c r="S102" s="12"/>
      <c r="T102" s="29">
        <v>15.149453399999999</v>
      </c>
      <c r="U102" s="29">
        <v>29.994062899999996</v>
      </c>
      <c r="V102" s="29">
        <v>54.399866089999804</v>
      </c>
      <c r="W102" s="29">
        <v>67.63870129930001</v>
      </c>
      <c r="X102" s="12"/>
      <c r="Y102" s="29">
        <f t="shared" si="43"/>
        <v>3.4092907251999991</v>
      </c>
      <c r="Z102" s="29">
        <f t="shared" si="44"/>
        <v>8.2856664919999012</v>
      </c>
      <c r="AA102" s="29">
        <f t="shared" si="44"/>
        <v>13.187352360500091</v>
      </c>
      <c r="AB102" s="29" t="e">
        <f t="shared" si="44"/>
        <v>#REF!</v>
      </c>
      <c r="AC102" s="12"/>
      <c r="AD102" s="29">
        <f t="shared" si="45"/>
        <v>12.253518162999999</v>
      </c>
      <c r="AE102" s="29">
        <f t="shared" si="46"/>
        <v>7.0040891139998998</v>
      </c>
      <c r="AF102" s="29">
        <f t="shared" si="46"/>
        <v>15.839252384000204</v>
      </c>
      <c r="AG102" s="29">
        <f t="shared" si="46"/>
        <v>7.8395644903003046</v>
      </c>
      <c r="AH102" s="12"/>
      <c r="AI102" s="29">
        <f t="shared" si="47"/>
        <v>16.824552733399997</v>
      </c>
      <c r="AJ102" s="29">
        <f t="shared" si="48"/>
        <v>14.533030844999999</v>
      </c>
      <c r="AK102" s="29">
        <f t="shared" si="48"/>
        <v>21.068269198491514</v>
      </c>
      <c r="AL102" s="29">
        <f t="shared" si="48"/>
        <v>10.738899879132184</v>
      </c>
      <c r="AM102" s="12"/>
      <c r="AN102" s="29">
        <f t="shared" si="49"/>
        <v>15.149453399999999</v>
      </c>
      <c r="AO102" s="29">
        <f t="shared" si="50"/>
        <v>14.844609499999997</v>
      </c>
      <c r="AP102" s="29">
        <f t="shared" si="50"/>
        <v>24.405803189999808</v>
      </c>
      <c r="AQ102" s="29">
        <f t="shared" si="50"/>
        <v>13.238835209300206</v>
      </c>
      <c r="AR102" s="12"/>
    </row>
    <row r="103" spans="2:44" s="3" customFormat="1" ht="15.75">
      <c r="B103" s="87" t="s">
        <v>382</v>
      </c>
      <c r="C103" s="85"/>
      <c r="D103" s="12"/>
      <c r="E103" s="60">
        <v>0</v>
      </c>
      <c r="F103" s="60">
        <v>0</v>
      </c>
      <c r="G103" s="60">
        <v>0</v>
      </c>
      <c r="H103" s="60" t="e">
        <f>IF(AND($F$7=VALUE($C$4),H$8=$C$8),$C103,0)</f>
        <v>#REF!</v>
      </c>
      <c r="I103" s="12"/>
      <c r="J103" s="60">
        <v>0</v>
      </c>
      <c r="K103" s="60">
        <v>0</v>
      </c>
      <c r="L103" s="60">
        <v>0</v>
      </c>
      <c r="M103" s="60">
        <v>0</v>
      </c>
      <c r="N103" s="12"/>
      <c r="O103" s="86"/>
      <c r="P103" s="86"/>
      <c r="Q103" s="86"/>
      <c r="R103" s="86"/>
      <c r="S103" s="12"/>
      <c r="T103" s="86"/>
      <c r="U103" s="86"/>
      <c r="V103" s="86"/>
      <c r="W103" s="86"/>
      <c r="X103" s="12"/>
      <c r="Y103" s="86"/>
      <c r="Z103" s="86"/>
      <c r="AA103" s="86"/>
      <c r="AB103" s="86"/>
      <c r="AC103" s="12"/>
      <c r="AD103" s="86"/>
      <c r="AE103" s="86"/>
      <c r="AF103" s="86"/>
      <c r="AG103" s="86"/>
      <c r="AH103" s="12"/>
      <c r="AI103" s="86"/>
      <c r="AJ103" s="86"/>
      <c r="AK103" s="86"/>
      <c r="AL103" s="86"/>
      <c r="AM103" s="12"/>
      <c r="AN103" s="86"/>
      <c r="AO103" s="86"/>
      <c r="AP103" s="86"/>
      <c r="AQ103" s="86"/>
      <c r="AR103" s="12"/>
    </row>
    <row r="104" spans="2:44" s="3" customFormat="1">
      <c r="B104" s="25" t="s">
        <v>320</v>
      </c>
      <c r="C104" s="32" t="e">
        <f>#REF!/1000</f>
        <v>#REF!</v>
      </c>
      <c r="D104" s="10"/>
      <c r="E104" s="61">
        <v>-5.8098056289999995</v>
      </c>
      <c r="F104" s="61">
        <v>1.2481653330000002</v>
      </c>
      <c r="G104" s="61">
        <v>7.7155674006999995</v>
      </c>
      <c r="H104" s="61" t="e">
        <f>IF(AND($F$7=VALUE($C$4),H$8=$C$8),$C104,0)</f>
        <v>#REF!</v>
      </c>
      <c r="I104" s="10"/>
      <c r="J104" s="61">
        <v>10.604266195000001</v>
      </c>
      <c r="K104" s="61">
        <v>17.341473670800003</v>
      </c>
      <c r="L104" s="61">
        <v>22.866513708000003</v>
      </c>
      <c r="M104" s="61">
        <v>32.362241033700002</v>
      </c>
      <c r="N104" s="10"/>
      <c r="O104" s="61">
        <v>-5.9952020300000006</v>
      </c>
      <c r="P104" s="61">
        <v>-10.604025869999999</v>
      </c>
      <c r="Q104" s="61">
        <v>-3.5736188514</v>
      </c>
      <c r="R104" s="61">
        <v>-3.785868392736</v>
      </c>
      <c r="S104" s="10"/>
      <c r="T104" s="61">
        <v>-3.8757820000000001</v>
      </c>
      <c r="U104" s="61">
        <v>-7.074433</v>
      </c>
      <c r="V104" s="61">
        <v>10.182675960000001</v>
      </c>
      <c r="W104" s="61">
        <v>17.173982896499997</v>
      </c>
      <c r="X104" s="10"/>
      <c r="Y104" s="26">
        <f>+E104</f>
        <v>-5.8098056289999995</v>
      </c>
      <c r="Z104" s="26">
        <f t="shared" ref="Z104:AB105" si="51">+F104-E104</f>
        <v>7.0579709619999997</v>
      </c>
      <c r="AA104" s="26">
        <f t="shared" si="51"/>
        <v>6.4674020676999993</v>
      </c>
      <c r="AB104" s="26" t="e">
        <f t="shared" si="51"/>
        <v>#REF!</v>
      </c>
      <c r="AC104" s="10"/>
      <c r="AD104" s="26">
        <f>+J104</f>
        <v>10.604266195000001</v>
      </c>
      <c r="AE104" s="26">
        <f t="shared" ref="AE104:AG105" si="52">+K104-J104</f>
        <v>6.7372074758000018</v>
      </c>
      <c r="AF104" s="26">
        <f t="shared" si="52"/>
        <v>5.5250400372000001</v>
      </c>
      <c r="AG104" s="26">
        <f t="shared" si="52"/>
        <v>9.495727325699999</v>
      </c>
      <c r="AH104" s="10"/>
      <c r="AI104" s="26">
        <f>+O104</f>
        <v>-5.9952020300000006</v>
      </c>
      <c r="AJ104" s="26">
        <f t="shared" ref="AJ104:AL105" si="53">+P104-O104</f>
        <v>-4.6088238399999986</v>
      </c>
      <c r="AK104" s="26">
        <f t="shared" si="53"/>
        <v>7.0304070185999992</v>
      </c>
      <c r="AL104" s="26">
        <f t="shared" si="53"/>
        <v>-0.21224954133599994</v>
      </c>
      <c r="AM104" s="10"/>
      <c r="AN104" s="26">
        <f>+T104</f>
        <v>-3.8757820000000001</v>
      </c>
      <c r="AO104" s="26">
        <f t="shared" ref="AO104:AQ105" si="54">+U104-T104</f>
        <v>-3.1986509999999999</v>
      </c>
      <c r="AP104" s="26">
        <f t="shared" si="54"/>
        <v>17.25710896</v>
      </c>
      <c r="AQ104" s="26">
        <f t="shared" si="54"/>
        <v>6.9913069364999956</v>
      </c>
      <c r="AR104" s="10"/>
    </row>
    <row r="105" spans="2:44" s="3" customFormat="1" ht="15.75">
      <c r="B105" s="28" t="s">
        <v>383</v>
      </c>
      <c r="C105" s="29" t="e">
        <f>SUM(C102:C104)</f>
        <v>#REF!</v>
      </c>
      <c r="D105" s="12"/>
      <c r="E105" s="29">
        <v>-2.4005149038000004</v>
      </c>
      <c r="F105" s="29">
        <v>12.943122550199902</v>
      </c>
      <c r="G105" s="29">
        <v>32.597876978399995</v>
      </c>
      <c r="H105" s="29" t="e">
        <f>SUM(H102:H104)</f>
        <v>#REF!</v>
      </c>
      <c r="I105" s="12"/>
      <c r="J105" s="29">
        <f>SUM(J102:J104)</f>
        <v>22.857784358</v>
      </c>
      <c r="K105" s="29">
        <f>SUM(K102:K104)</f>
        <v>36.599080947799905</v>
      </c>
      <c r="L105" s="29">
        <f>SUM(L102:L104)</f>
        <v>57.963373369000109</v>
      </c>
      <c r="M105" s="29">
        <v>75.298665185000402</v>
      </c>
      <c r="N105" s="12"/>
      <c r="O105" s="29">
        <f>SUM(O102:O104)</f>
        <v>10.829350703399996</v>
      </c>
      <c r="P105" s="29">
        <f>SUM(P102:P104)</f>
        <v>20.753557708399995</v>
      </c>
      <c r="Q105" s="29">
        <f>SUM(Q102:Q104)</f>
        <v>48.852233925491511</v>
      </c>
      <c r="R105" s="29">
        <f>SUM(R102:R104)</f>
        <v>59.378884263287695</v>
      </c>
      <c r="S105" s="12"/>
      <c r="T105" s="29">
        <v>11.273671399999998</v>
      </c>
      <c r="U105" s="29">
        <v>22.919629899999997</v>
      </c>
      <c r="V105" s="29">
        <v>64.582542049999802</v>
      </c>
      <c r="W105" s="29">
        <v>84.812684195800003</v>
      </c>
      <c r="X105" s="12"/>
      <c r="Y105" s="29">
        <f>+E105</f>
        <v>-2.4005149038000004</v>
      </c>
      <c r="Z105" s="29">
        <f t="shared" si="51"/>
        <v>15.343637453999904</v>
      </c>
      <c r="AA105" s="29">
        <f t="shared" si="51"/>
        <v>19.654754428200093</v>
      </c>
      <c r="AB105" s="29" t="e">
        <f t="shared" si="51"/>
        <v>#REF!</v>
      </c>
      <c r="AC105" s="12"/>
      <c r="AD105" s="29">
        <f>+J105</f>
        <v>22.857784358</v>
      </c>
      <c r="AE105" s="29">
        <f t="shared" si="52"/>
        <v>13.741296589799905</v>
      </c>
      <c r="AF105" s="29">
        <f t="shared" si="52"/>
        <v>21.364292421200204</v>
      </c>
      <c r="AG105" s="29">
        <f t="shared" si="52"/>
        <v>17.335291816000293</v>
      </c>
      <c r="AH105" s="12"/>
      <c r="AI105" s="29">
        <f>+O105</f>
        <v>10.829350703399996</v>
      </c>
      <c r="AJ105" s="29">
        <f t="shared" si="53"/>
        <v>9.9242070049999995</v>
      </c>
      <c r="AK105" s="29">
        <f t="shared" si="53"/>
        <v>28.098676217091516</v>
      </c>
      <c r="AL105" s="29">
        <f t="shared" si="53"/>
        <v>10.526650337796184</v>
      </c>
      <c r="AM105" s="12"/>
      <c r="AN105" s="29">
        <f>+T105</f>
        <v>11.273671399999998</v>
      </c>
      <c r="AO105" s="29">
        <f t="shared" si="54"/>
        <v>11.645958499999999</v>
      </c>
      <c r="AP105" s="29">
        <f t="shared" si="54"/>
        <v>41.662912149999805</v>
      </c>
      <c r="AQ105" s="29">
        <f t="shared" si="54"/>
        <v>20.230142145800201</v>
      </c>
      <c r="AR105" s="12"/>
    </row>
    <row r="106" spans="2:44" s="3" customFormat="1">
      <c r="B106" s="11"/>
      <c r="C106" s="7"/>
      <c r="D106" s="51"/>
      <c r="E106" s="77">
        <v>0.77448737162267711</v>
      </c>
      <c r="F106" s="77">
        <v>1.2467386624662953</v>
      </c>
      <c r="G106" s="77">
        <v>1.6154406716765779</v>
      </c>
      <c r="H106" s="77" t="str">
        <f>IF(ISERROR(H102/H92*100)," ",H102/H92*100)</f>
        <v xml:space="preserve"> </v>
      </c>
      <c r="I106" s="51"/>
      <c r="J106" s="77">
        <f>IF(ISERROR(J102/J92*100)," ",J102/J92*100)</f>
        <v>2.7616915729995726</v>
      </c>
      <c r="K106" s="77">
        <f>IF(ISERROR(K102/K92*100)," ",K102/K92*100)</f>
        <v>2.1989192181959702</v>
      </c>
      <c r="L106" s="77">
        <f>IF(ISERROR(L102/L92*100)," ",L102/L92*100)</f>
        <v>2.6798205298214905</v>
      </c>
      <c r="M106" s="77">
        <v>2.4819597508784748</v>
      </c>
      <c r="N106" s="51"/>
      <c r="O106" s="73"/>
      <c r="P106" s="73"/>
      <c r="Q106" s="73"/>
      <c r="R106" s="73"/>
      <c r="S106" s="51"/>
      <c r="T106" s="7"/>
      <c r="U106" s="7"/>
      <c r="V106" s="7"/>
      <c r="W106" s="7"/>
      <c r="X106" s="51"/>
      <c r="AC106" s="51"/>
      <c r="AH106" s="51"/>
      <c r="AM106" s="51"/>
      <c r="AR106" s="51"/>
    </row>
    <row r="107" spans="2:44" s="3" customFormat="1">
      <c r="B107" s="36" t="s">
        <v>15</v>
      </c>
      <c r="C107" s="37" t="e">
        <f>#REF!/1000</f>
        <v>#REF!</v>
      </c>
      <c r="D107" s="45"/>
      <c r="E107" s="60">
        <v>6.5149999999999997</v>
      </c>
      <c r="F107" s="60">
        <v>12.6644896</v>
      </c>
      <c r="G107" s="60">
        <v>15.7008964</v>
      </c>
      <c r="H107" s="60" t="e">
        <f>IF(AND($F$7=VALUE($C$4),H$8=$C$8),$C107,0)</f>
        <v>#REF!</v>
      </c>
      <c r="I107" s="45"/>
      <c r="J107" s="60">
        <v>21.951000000000001</v>
      </c>
      <c r="K107" s="60">
        <v>42.398000000000003</v>
      </c>
      <c r="L107" s="60">
        <v>48.735999999999997</v>
      </c>
      <c r="M107" s="60">
        <v>45.59</v>
      </c>
      <c r="N107" s="45"/>
      <c r="O107" s="59">
        <v>13.702</v>
      </c>
      <c r="P107" s="59">
        <v>25.201000000000001</v>
      </c>
      <c r="Q107" s="59">
        <v>35.142000000000003</v>
      </c>
      <c r="R107" s="59">
        <v>64.552999999999997</v>
      </c>
      <c r="S107" s="45"/>
      <c r="T107" s="59">
        <v>7.1070180000000001</v>
      </c>
      <c r="U107" s="59">
        <v>13.221</v>
      </c>
      <c r="V107" s="59">
        <v>11.842000000000001</v>
      </c>
      <c r="W107" s="59">
        <v>20.780999999999999</v>
      </c>
      <c r="X107" s="45"/>
      <c r="Y107" s="37">
        <f>+E107</f>
        <v>6.5149999999999997</v>
      </c>
      <c r="Z107" s="37">
        <f t="shared" ref="Z107:AB108" si="55">+F107-E107</f>
        <v>6.1494895999999999</v>
      </c>
      <c r="AA107" s="37">
        <f t="shared" si="55"/>
        <v>3.0364068</v>
      </c>
      <c r="AB107" s="37" t="e">
        <f t="shared" si="55"/>
        <v>#REF!</v>
      </c>
      <c r="AC107" s="45"/>
      <c r="AD107" s="37">
        <f>+J107</f>
        <v>21.951000000000001</v>
      </c>
      <c r="AE107" s="37">
        <f t="shared" ref="AE107:AG108" si="56">+K107-J107</f>
        <v>20.447000000000003</v>
      </c>
      <c r="AF107" s="37">
        <f t="shared" si="56"/>
        <v>6.3379999999999939</v>
      </c>
      <c r="AG107" s="37">
        <f t="shared" si="56"/>
        <v>-3.1459999999999937</v>
      </c>
      <c r="AH107" s="45"/>
      <c r="AI107" s="37">
        <f>+O107</f>
        <v>13.702</v>
      </c>
      <c r="AJ107" s="37">
        <f t="shared" ref="AJ107:AL108" si="57">+P107-O107</f>
        <v>11.499000000000001</v>
      </c>
      <c r="AK107" s="37">
        <f t="shared" si="57"/>
        <v>9.9410000000000025</v>
      </c>
      <c r="AL107" s="37">
        <f t="shared" si="57"/>
        <v>29.410999999999994</v>
      </c>
      <c r="AM107" s="45"/>
      <c r="AN107" s="37">
        <f>+T107</f>
        <v>7.1070180000000001</v>
      </c>
      <c r="AO107" s="37">
        <f t="shared" ref="AO107:AQ108" si="58">+U107-T107</f>
        <v>6.113982</v>
      </c>
      <c r="AP107" s="37">
        <f t="shared" si="58"/>
        <v>-1.3789999999999996</v>
      </c>
      <c r="AQ107" s="37">
        <f t="shared" si="58"/>
        <v>8.9389999999999983</v>
      </c>
      <c r="AR107" s="45"/>
    </row>
    <row r="108" spans="2:44" s="3" customFormat="1">
      <c r="B108" s="36" t="s">
        <v>0</v>
      </c>
      <c r="C108" s="37" t="e">
        <f>(#REF!)/1000</f>
        <v>#REF!</v>
      </c>
      <c r="D108" s="51"/>
      <c r="E108" s="61">
        <v>0</v>
      </c>
      <c r="F108" s="61">
        <v>0</v>
      </c>
      <c r="G108" s="61">
        <v>0</v>
      </c>
      <c r="H108" s="61" t="e">
        <f>IF(AND($F$7=VALUE($C$4),H$8=$C$8),$C108,0)</f>
        <v>#REF!</v>
      </c>
      <c r="I108" s="51"/>
      <c r="J108" s="61">
        <v>0</v>
      </c>
      <c r="K108" s="61">
        <v>0</v>
      </c>
      <c r="L108" s="61">
        <v>0</v>
      </c>
      <c r="M108" s="61">
        <v>0</v>
      </c>
      <c r="N108" s="51"/>
      <c r="O108" s="59">
        <v>0</v>
      </c>
      <c r="P108" s="59">
        <v>0</v>
      </c>
      <c r="Q108" s="59">
        <v>0</v>
      </c>
      <c r="R108" s="59">
        <v>0</v>
      </c>
      <c r="S108" s="51"/>
      <c r="T108" s="59">
        <v>0</v>
      </c>
      <c r="U108" s="59">
        <v>0</v>
      </c>
      <c r="V108" s="59">
        <v>0</v>
      </c>
      <c r="W108" s="59">
        <v>0</v>
      </c>
      <c r="X108" s="51"/>
      <c r="Y108" s="37">
        <f>+E108</f>
        <v>0</v>
      </c>
      <c r="Z108" s="37">
        <f t="shared" si="55"/>
        <v>0</v>
      </c>
      <c r="AA108" s="37">
        <f t="shared" si="55"/>
        <v>0</v>
      </c>
      <c r="AB108" s="37" t="e">
        <f t="shared" si="55"/>
        <v>#REF!</v>
      </c>
      <c r="AC108" s="51"/>
      <c r="AD108" s="37">
        <f>+J108</f>
        <v>0</v>
      </c>
      <c r="AE108" s="37">
        <f t="shared" si="56"/>
        <v>0</v>
      </c>
      <c r="AF108" s="37">
        <f t="shared" si="56"/>
        <v>0</v>
      </c>
      <c r="AG108" s="37">
        <f t="shared" si="56"/>
        <v>0</v>
      </c>
      <c r="AH108" s="51"/>
      <c r="AI108" s="37">
        <f>+O108</f>
        <v>0</v>
      </c>
      <c r="AJ108" s="37">
        <f t="shared" si="57"/>
        <v>0</v>
      </c>
      <c r="AK108" s="37">
        <f t="shared" si="57"/>
        <v>0</v>
      </c>
      <c r="AL108" s="37">
        <f t="shared" si="57"/>
        <v>0</v>
      </c>
      <c r="AM108" s="51"/>
      <c r="AN108" s="37">
        <f>+T108</f>
        <v>0</v>
      </c>
      <c r="AO108" s="37">
        <f t="shared" si="58"/>
        <v>0</v>
      </c>
      <c r="AP108" s="37">
        <f t="shared" si="58"/>
        <v>0</v>
      </c>
      <c r="AQ108" s="37">
        <f t="shared" si="58"/>
        <v>0</v>
      </c>
      <c r="AR108" s="51"/>
    </row>
    <row r="109" spans="2:44">
      <c r="B109" s="11"/>
      <c r="C109" s="11"/>
      <c r="D109" s="51"/>
      <c r="E109" s="51"/>
      <c r="F109" s="51"/>
      <c r="G109" s="51"/>
      <c r="H109" s="51"/>
      <c r="I109" s="51"/>
      <c r="J109" s="9"/>
      <c r="K109" s="9"/>
      <c r="L109" s="9"/>
      <c r="M109" s="9"/>
      <c r="N109" s="51"/>
      <c r="O109" s="73"/>
      <c r="P109" s="82"/>
      <c r="Q109" s="73"/>
      <c r="R109" s="73"/>
      <c r="S109" s="51"/>
      <c r="T109" s="11"/>
      <c r="U109" s="11"/>
      <c r="V109" s="11"/>
      <c r="W109" s="11"/>
      <c r="X109" s="51"/>
      <c r="Y109" s="51"/>
      <c r="Z109" s="51"/>
      <c r="AA109" s="51"/>
      <c r="AB109" s="51"/>
      <c r="AC109" s="51"/>
      <c r="AD109" s="4"/>
      <c r="AE109" s="4"/>
      <c r="AF109" s="4"/>
      <c r="AG109" s="4"/>
      <c r="AH109" s="51"/>
      <c r="AI109" s="4"/>
      <c r="AJ109" s="4"/>
      <c r="AK109" s="4"/>
      <c r="AL109" s="4"/>
      <c r="AM109" s="51"/>
      <c r="AN109" s="4"/>
      <c r="AO109" s="4"/>
      <c r="AP109" s="4"/>
      <c r="AQ109" s="4"/>
      <c r="AR109" s="51"/>
    </row>
  </sheetData>
  <sheetProtection formatCells="0" formatColumns="0" formatRows="0"/>
  <mergeCells count="35">
    <mergeCell ref="AJ7:AK7"/>
    <mergeCell ref="AO7:AP7"/>
    <mergeCell ref="F32:G32"/>
    <mergeCell ref="K32:L32"/>
    <mergeCell ref="P32:Q32"/>
    <mergeCell ref="F7:G7"/>
    <mergeCell ref="K7:L7"/>
    <mergeCell ref="P7:Q7"/>
    <mergeCell ref="U7:V7"/>
    <mergeCell ref="Z7:AA7"/>
    <mergeCell ref="AE7:AF7"/>
    <mergeCell ref="AE33:AF33"/>
    <mergeCell ref="AJ33:AK33"/>
    <mergeCell ref="AO33:AP33"/>
    <mergeCell ref="F60:G60"/>
    <mergeCell ref="K60:L60"/>
    <mergeCell ref="P60:Q60"/>
    <mergeCell ref="U60:V60"/>
    <mergeCell ref="Z60:AA60"/>
    <mergeCell ref="AE60:AF60"/>
    <mergeCell ref="AJ60:AK60"/>
    <mergeCell ref="F33:G33"/>
    <mergeCell ref="K33:L33"/>
    <mergeCell ref="P33:Q33"/>
    <mergeCell ref="U33:V33"/>
    <mergeCell ref="Z33:AA33"/>
    <mergeCell ref="AO60:AP60"/>
    <mergeCell ref="AE88:AF88"/>
    <mergeCell ref="AJ88:AK88"/>
    <mergeCell ref="AO88:AP88"/>
    <mergeCell ref="F88:G88"/>
    <mergeCell ref="K88:L88"/>
    <mergeCell ref="P88:Q88"/>
    <mergeCell ref="U88:V88"/>
    <mergeCell ref="Z88:AA88"/>
  </mergeCells>
  <pageMargins left="0.19685039370078741" right="0.19685039370078741" top="0.19685039370078741" bottom="0.19685039370078741" header="0" footer="0"/>
  <pageSetup paperSize="9" scale="55" orientation="landscape" r:id="rId1"/>
  <headerFooter alignWithMargins="0">
    <oddFooter>&amp;L&amp;1#&amp;"Calibri"&amp;8&amp;K000000Sensitivity: Internal</oddFooter>
  </headerFooter>
  <customProperties>
    <customPr name="WORKBKFUNCTIONCACH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Q62"/>
  <sheetViews>
    <sheetView showGridLines="0" zoomScale="115" zoomScaleNormal="115" workbookViewId="0">
      <pane xSplit="2" ySplit="4" topLeftCell="E5" activePane="bottomRight" state="frozen"/>
      <selection activeCell="C117" sqref="C117"/>
      <selection pane="topRight" activeCell="C117" sqref="C117"/>
      <selection pane="bottomLeft" activeCell="C117" sqref="C117"/>
      <selection pane="bottomRight" activeCell="F42" sqref="F42"/>
    </sheetView>
  </sheetViews>
  <sheetFormatPr defaultColWidth="10.85546875" defaultRowHeight="11.25"/>
  <cols>
    <col min="1" max="1" width="47.7109375" style="113" customWidth="1"/>
    <col min="2" max="2" width="43.42578125" style="113" customWidth="1"/>
    <col min="3" max="3" width="13.140625" style="113" customWidth="1"/>
    <col min="4" max="10" width="14" style="113" customWidth="1"/>
    <col min="11" max="11" width="15.42578125" style="113" customWidth="1"/>
    <col min="12" max="12" width="14.85546875" style="113" customWidth="1"/>
    <col min="13" max="13" width="16.42578125" style="113" customWidth="1"/>
    <col min="14" max="16384" width="10.85546875" style="113"/>
  </cols>
  <sheetData>
    <row r="1" spans="1:17" ht="12" thickBot="1">
      <c r="A1" s="112" t="s">
        <v>428</v>
      </c>
      <c r="B1" s="112"/>
      <c r="C1" s="112" t="s">
        <v>429</v>
      </c>
      <c r="D1" s="112" t="s">
        <v>430</v>
      </c>
      <c r="E1" s="112" t="s">
        <v>431</v>
      </c>
      <c r="F1" s="112" t="s">
        <v>432</v>
      </c>
      <c r="G1" s="112" t="s">
        <v>433</v>
      </c>
      <c r="H1" s="112" t="s">
        <v>434</v>
      </c>
      <c r="I1" s="112" t="s">
        <v>435</v>
      </c>
      <c r="J1" s="112" t="s">
        <v>436</v>
      </c>
      <c r="K1" s="112" t="s">
        <v>437</v>
      </c>
    </row>
    <row r="2" spans="1:17" ht="12" thickTop="1">
      <c r="A2" s="112"/>
      <c r="B2" s="112"/>
      <c r="C2" s="114" t="s">
        <v>94</v>
      </c>
      <c r="D2" s="114" t="s">
        <v>94</v>
      </c>
      <c r="E2" s="114" t="s">
        <v>94</v>
      </c>
      <c r="F2" s="114" t="s">
        <v>94</v>
      </c>
      <c r="G2" s="114" t="s">
        <v>94</v>
      </c>
      <c r="H2" s="114" t="s">
        <v>94</v>
      </c>
      <c r="I2" s="114" t="s">
        <v>94</v>
      </c>
      <c r="J2" s="114" t="s">
        <v>94</v>
      </c>
      <c r="K2" s="114" t="s">
        <v>94</v>
      </c>
      <c r="L2" s="115" t="s">
        <v>438</v>
      </c>
      <c r="M2" s="112"/>
    </row>
    <row r="3" spans="1:17">
      <c r="A3" s="112"/>
      <c r="B3" s="112"/>
      <c r="C3" s="116" t="s">
        <v>439</v>
      </c>
      <c r="D3" s="116" t="s">
        <v>440</v>
      </c>
      <c r="E3" s="116" t="s">
        <v>441</v>
      </c>
      <c r="F3" s="116" t="s">
        <v>442</v>
      </c>
      <c r="G3" s="116" t="s">
        <v>443</v>
      </c>
      <c r="H3" s="116" t="s">
        <v>444</v>
      </c>
      <c r="I3" s="116" t="s">
        <v>445</v>
      </c>
      <c r="J3" s="116" t="s">
        <v>446</v>
      </c>
      <c r="K3" s="116" t="s">
        <v>447</v>
      </c>
      <c r="L3" s="117" t="s">
        <v>448</v>
      </c>
      <c r="M3" s="112"/>
    </row>
    <row r="4" spans="1:17" s="123" customFormat="1" ht="18">
      <c r="A4" s="118"/>
      <c r="B4" s="119" t="s">
        <v>449</v>
      </c>
      <c r="C4" s="120" t="s">
        <v>393</v>
      </c>
      <c r="D4" s="120" t="s">
        <v>393</v>
      </c>
      <c r="E4" s="120" t="s">
        <v>393</v>
      </c>
      <c r="F4" s="120" t="s">
        <v>393</v>
      </c>
      <c r="G4" s="120" t="s">
        <v>393</v>
      </c>
      <c r="H4" s="120" t="s">
        <v>393</v>
      </c>
      <c r="I4" s="120" t="s">
        <v>393</v>
      </c>
      <c r="J4" s="120" t="s">
        <v>393</v>
      </c>
      <c r="K4" s="120" t="s">
        <v>393</v>
      </c>
      <c r="L4" s="121" t="s">
        <v>393</v>
      </c>
      <c r="M4" s="122" t="s">
        <v>450</v>
      </c>
    </row>
    <row r="5" spans="1:17" s="123" customFormat="1">
      <c r="A5" s="118"/>
      <c r="B5" s="124"/>
      <c r="C5" s="124"/>
      <c r="D5" s="124"/>
      <c r="E5" s="124"/>
      <c r="F5" s="124"/>
      <c r="G5" s="124"/>
      <c r="H5" s="124"/>
      <c r="I5" s="124"/>
      <c r="J5" s="124"/>
      <c r="K5" s="125"/>
      <c r="L5" s="126"/>
      <c r="M5" s="118"/>
    </row>
    <row r="6" spans="1:17" s="123" customFormat="1">
      <c r="A6" s="118"/>
      <c r="B6" s="124" t="s">
        <v>451</v>
      </c>
      <c r="C6" s="124"/>
      <c r="D6" s="124"/>
      <c r="E6" s="124"/>
      <c r="F6" s="124"/>
      <c r="G6" s="124"/>
      <c r="H6" s="124"/>
      <c r="I6" s="124"/>
      <c r="J6" s="124"/>
      <c r="K6" s="125"/>
      <c r="L6" s="126"/>
      <c r="M6" s="118"/>
    </row>
    <row r="7" spans="1:17" s="129" customFormat="1" ht="12" customHeight="1">
      <c r="A7" s="127" t="s">
        <v>452</v>
      </c>
      <c r="B7" s="122" t="s">
        <v>453</v>
      </c>
      <c r="C7" s="122">
        <v>1439533</v>
      </c>
      <c r="D7" s="122">
        <v>699533</v>
      </c>
      <c r="E7" s="122">
        <v>699533</v>
      </c>
      <c r="F7" s="122">
        <v>791039</v>
      </c>
      <c r="G7" s="122">
        <v>0</v>
      </c>
      <c r="H7" s="122">
        <v>0</v>
      </c>
      <c r="I7" s="122">
        <v>909209.72</v>
      </c>
      <c r="J7" s="122">
        <v>1159792.1299999999</v>
      </c>
      <c r="K7" s="125">
        <v>0</v>
      </c>
      <c r="L7" s="126">
        <v>2069001.85</v>
      </c>
      <c r="M7" s="122" t="s">
        <v>454</v>
      </c>
      <c r="N7" s="128"/>
      <c r="O7" s="128"/>
      <c r="P7" s="128"/>
      <c r="Q7" s="128"/>
    </row>
    <row r="8" spans="1:17" s="129" customFormat="1" ht="12" customHeight="1">
      <c r="A8" s="130"/>
      <c r="B8" s="122" t="s">
        <v>455</v>
      </c>
      <c r="C8" s="122">
        <v>753700</v>
      </c>
      <c r="D8" s="122">
        <v>743961.79</v>
      </c>
      <c r="E8" s="122">
        <v>795087</v>
      </c>
      <c r="F8" s="122">
        <v>891806.5</v>
      </c>
      <c r="G8" s="122">
        <v>969342.5</v>
      </c>
      <c r="H8" s="122">
        <v>967530.5</v>
      </c>
      <c r="I8" s="122">
        <v>1019613.25</v>
      </c>
      <c r="J8" s="122">
        <v>1091125</v>
      </c>
      <c r="K8" s="125">
        <v>0</v>
      </c>
      <c r="L8" s="126">
        <v>4047611.25</v>
      </c>
      <c r="M8" s="122" t="s">
        <v>454</v>
      </c>
      <c r="N8" s="128"/>
      <c r="O8" s="128"/>
      <c r="P8" s="128"/>
      <c r="Q8" s="128"/>
    </row>
    <row r="9" spans="1:17" s="129" customFormat="1" ht="12" customHeight="1">
      <c r="A9" s="130"/>
      <c r="B9" s="122"/>
      <c r="C9" s="131">
        <f>SUM(C7:C8)</f>
        <v>2193233</v>
      </c>
      <c r="D9" s="131">
        <f t="shared" ref="D9:L9" si="0">SUM(D7:D8)</f>
        <v>1443494.79</v>
      </c>
      <c r="E9" s="131">
        <f t="shared" si="0"/>
        <v>1494620</v>
      </c>
      <c r="F9" s="131">
        <f t="shared" si="0"/>
        <v>1682845.5</v>
      </c>
      <c r="G9" s="131">
        <f t="shared" si="0"/>
        <v>969342.5</v>
      </c>
      <c r="H9" s="131">
        <f t="shared" si="0"/>
        <v>967530.5</v>
      </c>
      <c r="I9" s="131">
        <f t="shared" si="0"/>
        <v>1928822.97</v>
      </c>
      <c r="J9" s="131">
        <f t="shared" si="0"/>
        <v>2250917.13</v>
      </c>
      <c r="K9" s="132">
        <f t="shared" si="0"/>
        <v>0</v>
      </c>
      <c r="L9" s="133">
        <f t="shared" si="0"/>
        <v>6116613.0999999996</v>
      </c>
      <c r="M9" s="122"/>
      <c r="N9" s="128"/>
      <c r="O9" s="128"/>
      <c r="P9" s="128"/>
      <c r="Q9" s="128"/>
    </row>
    <row r="10" spans="1:17" s="129" customFormat="1" ht="14.45" customHeight="1">
      <c r="A10" s="130"/>
      <c r="B10" s="112" t="s">
        <v>456</v>
      </c>
      <c r="C10" s="112" t="s">
        <v>457</v>
      </c>
      <c r="D10" s="112" t="s">
        <v>457</v>
      </c>
      <c r="E10" s="112" t="s">
        <v>457</v>
      </c>
      <c r="F10" s="112" t="s">
        <v>457</v>
      </c>
      <c r="G10" s="112" t="s">
        <v>457</v>
      </c>
      <c r="H10" s="112" t="s">
        <v>457</v>
      </c>
      <c r="I10" s="112" t="s">
        <v>457</v>
      </c>
      <c r="J10" s="112" t="s">
        <v>457</v>
      </c>
      <c r="K10" s="134">
        <v>66531301.7447</v>
      </c>
      <c r="L10" s="135" t="s">
        <v>457</v>
      </c>
      <c r="M10" s="136" t="s">
        <v>12</v>
      </c>
    </row>
    <row r="11" spans="1:17" ht="12.75" customHeight="1">
      <c r="A11" s="112"/>
      <c r="B11" s="112" t="s">
        <v>458</v>
      </c>
      <c r="C11" s="112">
        <v>104713482.9465</v>
      </c>
      <c r="D11" s="112">
        <v>124570636.7252</v>
      </c>
      <c r="E11" s="112">
        <v>125941959.98949996</v>
      </c>
      <c r="F11" s="112">
        <v>133013619.85730001</v>
      </c>
      <c r="G11" s="112">
        <v>127101495.83180001</v>
      </c>
      <c r="H11" s="112">
        <v>127147771.2049</v>
      </c>
      <c r="I11" s="112">
        <v>136201850.77450001</v>
      </c>
      <c r="J11" s="112">
        <v>146462324.94909999</v>
      </c>
      <c r="K11" s="137">
        <v>153068872.11559999</v>
      </c>
      <c r="L11" s="135">
        <v>536913442.76030004</v>
      </c>
      <c r="M11" s="136" t="s">
        <v>12</v>
      </c>
    </row>
    <row r="12" spans="1:17" s="141" customFormat="1">
      <c r="A12" s="124"/>
      <c r="B12" s="138" t="s">
        <v>459</v>
      </c>
      <c r="C12" s="138">
        <f>SUM(C9:C11)</f>
        <v>106906715.9465</v>
      </c>
      <c r="D12" s="138">
        <f t="shared" ref="D12:L12" si="1">SUM(D9:D11)</f>
        <v>126014131.5152</v>
      </c>
      <c r="E12" s="138">
        <f t="shared" si="1"/>
        <v>127436579.98949996</v>
      </c>
      <c r="F12" s="138">
        <f t="shared" si="1"/>
        <v>134696465.35730001</v>
      </c>
      <c r="G12" s="138">
        <f t="shared" si="1"/>
        <v>128070838.33180001</v>
      </c>
      <c r="H12" s="138">
        <f t="shared" si="1"/>
        <v>128115301.7049</v>
      </c>
      <c r="I12" s="138">
        <f t="shared" si="1"/>
        <v>138130673.74450001</v>
      </c>
      <c r="J12" s="138">
        <f t="shared" si="1"/>
        <v>148713242.07909998</v>
      </c>
      <c r="K12" s="139">
        <f t="shared" si="1"/>
        <v>219600173.8603</v>
      </c>
      <c r="L12" s="139">
        <f t="shared" si="1"/>
        <v>543030055.86030006</v>
      </c>
      <c r="M12" s="140"/>
    </row>
    <row r="13" spans="1:17" s="145" customFormat="1">
      <c r="A13" s="142"/>
      <c r="B13" s="142" t="s">
        <v>460</v>
      </c>
      <c r="C13" s="142"/>
      <c r="D13" s="142"/>
      <c r="E13" s="142"/>
      <c r="F13" s="142"/>
      <c r="G13" s="142"/>
      <c r="H13" s="142"/>
      <c r="I13" s="142"/>
      <c r="J13" s="142"/>
      <c r="K13" s="143"/>
      <c r="L13" s="143"/>
      <c r="M13" s="144"/>
    </row>
    <row r="14" spans="1:17" s="129" customFormat="1" ht="12" customHeight="1">
      <c r="A14" s="127" t="s">
        <v>461</v>
      </c>
      <c r="B14" s="122" t="s">
        <v>453</v>
      </c>
      <c r="C14" s="122" t="s">
        <v>457</v>
      </c>
      <c r="D14" s="122" t="s">
        <v>457</v>
      </c>
      <c r="E14" s="122" t="s">
        <v>457</v>
      </c>
      <c r="F14" s="122" t="s">
        <v>457</v>
      </c>
      <c r="G14" s="122" t="s">
        <v>457</v>
      </c>
      <c r="H14" s="122" t="s">
        <v>457</v>
      </c>
      <c r="I14" s="122" t="s">
        <v>457</v>
      </c>
      <c r="J14" s="122" t="s">
        <v>457</v>
      </c>
      <c r="K14" s="126" t="s">
        <v>457</v>
      </c>
      <c r="L14" s="126">
        <v>0</v>
      </c>
      <c r="M14" s="122" t="s">
        <v>454</v>
      </c>
      <c r="N14" s="128"/>
      <c r="O14" s="128"/>
      <c r="P14" s="128"/>
      <c r="Q14" s="128"/>
    </row>
    <row r="15" spans="1:17" s="129" customFormat="1" ht="12" customHeight="1">
      <c r="A15" s="130"/>
      <c r="B15" s="122" t="s">
        <v>455</v>
      </c>
      <c r="C15" s="122" t="s">
        <v>457</v>
      </c>
      <c r="D15" s="122" t="s">
        <v>457</v>
      </c>
      <c r="E15" s="122" t="s">
        <v>457</v>
      </c>
      <c r="F15" s="122" t="s">
        <v>457</v>
      </c>
      <c r="G15" s="122" t="s">
        <v>457</v>
      </c>
      <c r="H15" s="122" t="s">
        <v>457</v>
      </c>
      <c r="I15" s="122" t="s">
        <v>457</v>
      </c>
      <c r="J15" s="122" t="s">
        <v>457</v>
      </c>
      <c r="K15" s="126" t="s">
        <v>457</v>
      </c>
      <c r="L15" s="126" t="s">
        <v>457</v>
      </c>
      <c r="M15" s="122" t="s">
        <v>454</v>
      </c>
      <c r="N15" s="128"/>
      <c r="O15" s="128"/>
      <c r="P15" s="128"/>
      <c r="Q15" s="128"/>
    </row>
    <row r="16" spans="1:17" s="129" customFormat="1" ht="12" customHeight="1">
      <c r="A16" s="130"/>
      <c r="B16" s="122"/>
      <c r="C16" s="131">
        <f>SUM(C14:C15)</f>
        <v>0</v>
      </c>
      <c r="D16" s="131">
        <f t="shared" ref="D16:L16" si="2">SUM(D14:D15)</f>
        <v>0</v>
      </c>
      <c r="E16" s="131">
        <f t="shared" si="2"/>
        <v>0</v>
      </c>
      <c r="F16" s="131">
        <f t="shared" si="2"/>
        <v>0</v>
      </c>
      <c r="G16" s="131">
        <f t="shared" si="2"/>
        <v>0</v>
      </c>
      <c r="H16" s="131">
        <f t="shared" si="2"/>
        <v>0</v>
      </c>
      <c r="I16" s="131">
        <f t="shared" si="2"/>
        <v>0</v>
      </c>
      <c r="J16" s="131">
        <f t="shared" si="2"/>
        <v>0</v>
      </c>
      <c r="K16" s="132">
        <f t="shared" si="2"/>
        <v>0</v>
      </c>
      <c r="L16" s="133">
        <f t="shared" si="2"/>
        <v>0</v>
      </c>
      <c r="M16" s="122"/>
      <c r="N16" s="128"/>
      <c r="O16" s="128"/>
      <c r="P16" s="128"/>
      <c r="Q16" s="128"/>
    </row>
    <row r="17" spans="1:17" s="129" customFormat="1" ht="14.45" customHeight="1">
      <c r="A17" s="130"/>
      <c r="B17" s="112" t="s">
        <v>456</v>
      </c>
      <c r="C17" s="112" t="s">
        <v>457</v>
      </c>
      <c r="D17" s="112" t="s">
        <v>457</v>
      </c>
      <c r="E17" s="112" t="s">
        <v>457</v>
      </c>
      <c r="F17" s="112" t="s">
        <v>457</v>
      </c>
      <c r="G17" s="112" t="s">
        <v>457</v>
      </c>
      <c r="H17" s="112" t="s">
        <v>457</v>
      </c>
      <c r="I17" s="112" t="s">
        <v>457</v>
      </c>
      <c r="J17" s="112" t="s">
        <v>457</v>
      </c>
      <c r="K17" s="134">
        <v>-39720308.846799999</v>
      </c>
      <c r="L17" s="135" t="s">
        <v>457</v>
      </c>
      <c r="M17" s="136" t="s">
        <v>12</v>
      </c>
    </row>
    <row r="18" spans="1:17" s="129" customFormat="1" ht="12.75" customHeight="1">
      <c r="A18" s="130"/>
      <c r="B18" s="112" t="s">
        <v>458</v>
      </c>
      <c r="C18" s="112">
        <v>-23555635.8574</v>
      </c>
      <c r="D18" s="112">
        <v>-25912965.893600002</v>
      </c>
      <c r="E18" s="112">
        <v>-29484895.214700013</v>
      </c>
      <c r="F18" s="112">
        <v>-41286396.740699999</v>
      </c>
      <c r="G18" s="112">
        <v>-32672222.550399996</v>
      </c>
      <c r="H18" s="112">
        <v>-35161408.551100001</v>
      </c>
      <c r="I18" s="112">
        <v>-38077636.842599981</v>
      </c>
      <c r="J18" s="112">
        <v>-39337265.6351</v>
      </c>
      <c r="K18" s="137">
        <v>-43602400.771600001</v>
      </c>
      <c r="L18" s="135">
        <v>-145248533.57919997</v>
      </c>
      <c r="M18" s="136" t="s">
        <v>12</v>
      </c>
    </row>
    <row r="19" spans="1:17" s="141" customFormat="1">
      <c r="A19" s="124"/>
      <c r="B19" s="138" t="s">
        <v>462</v>
      </c>
      <c r="C19" s="138">
        <f>SUM(C16:C18)</f>
        <v>-23555635.8574</v>
      </c>
      <c r="D19" s="138">
        <f t="shared" ref="D19:L19" si="3">SUM(D16:D18)</f>
        <v>-25912965.893600002</v>
      </c>
      <c r="E19" s="138">
        <f t="shared" si="3"/>
        <v>-29484895.214700013</v>
      </c>
      <c r="F19" s="138">
        <f t="shared" si="3"/>
        <v>-41286396.740699999</v>
      </c>
      <c r="G19" s="138">
        <f t="shared" si="3"/>
        <v>-32672222.550399996</v>
      </c>
      <c r="H19" s="138">
        <f t="shared" si="3"/>
        <v>-35161408.551100001</v>
      </c>
      <c r="I19" s="138">
        <f t="shared" si="3"/>
        <v>-38077636.842599981</v>
      </c>
      <c r="J19" s="138">
        <f t="shared" si="3"/>
        <v>-39337265.6351</v>
      </c>
      <c r="K19" s="139">
        <f t="shared" si="3"/>
        <v>-83322709.618400007</v>
      </c>
      <c r="L19" s="139">
        <f t="shared" si="3"/>
        <v>-145248533.57919997</v>
      </c>
      <c r="M19" s="140"/>
    </row>
    <row r="20" spans="1:17" ht="12.75" customHeight="1">
      <c r="A20" s="112"/>
      <c r="B20" s="140" t="s">
        <v>463</v>
      </c>
      <c r="C20" s="140"/>
      <c r="D20" s="140"/>
      <c r="E20" s="140"/>
      <c r="F20" s="140"/>
      <c r="G20" s="140"/>
      <c r="H20" s="140"/>
      <c r="I20" s="140"/>
      <c r="J20" s="140"/>
      <c r="K20" s="134"/>
      <c r="L20" s="135"/>
    </row>
    <row r="21" spans="1:17" s="129" customFormat="1" ht="12" customHeight="1">
      <c r="A21" s="127" t="s">
        <v>464</v>
      </c>
      <c r="B21" s="122" t="s">
        <v>453</v>
      </c>
      <c r="C21" s="122">
        <v>-5587902.5399999991</v>
      </c>
      <c r="D21" s="122">
        <v>-4162627.3499999996</v>
      </c>
      <c r="E21" s="122">
        <v>4624322.6199999992</v>
      </c>
      <c r="F21" s="122">
        <v>-4187708.29</v>
      </c>
      <c r="G21" s="122">
        <v>-4286841.4699999988</v>
      </c>
      <c r="H21" s="122">
        <v>-14473010.219999999</v>
      </c>
      <c r="I21" s="122">
        <v>-33033888.909999996</v>
      </c>
      <c r="J21" s="122">
        <v>-48809664.549999997</v>
      </c>
      <c r="K21" s="125">
        <v>-38100376.420000002</v>
      </c>
      <c r="L21" s="126">
        <v>-100603405.15000001</v>
      </c>
      <c r="M21" s="122" t="s">
        <v>454</v>
      </c>
      <c r="N21" s="128"/>
      <c r="O21" s="128"/>
      <c r="P21" s="128"/>
      <c r="Q21" s="128"/>
    </row>
    <row r="22" spans="1:17" s="129" customFormat="1" ht="12" customHeight="1">
      <c r="A22" s="130"/>
      <c r="B22" s="122" t="s">
        <v>455</v>
      </c>
      <c r="C22" s="122">
        <v>-2621850.0299999998</v>
      </c>
      <c r="D22" s="122">
        <v>-302482.05000000075</v>
      </c>
      <c r="E22" s="122">
        <v>-3291737.6800000006</v>
      </c>
      <c r="F22" s="122">
        <v>-5212405.75</v>
      </c>
      <c r="G22" s="122">
        <v>-2163291.1900000004</v>
      </c>
      <c r="H22" s="122">
        <v>-5382634.25</v>
      </c>
      <c r="I22" s="122">
        <v>-3537114.28</v>
      </c>
      <c r="J22" s="122">
        <v>-4299261.12</v>
      </c>
      <c r="K22" s="125">
        <v>-1820012.6099999992</v>
      </c>
      <c r="L22" s="126">
        <v>-15382300.84</v>
      </c>
      <c r="M22" s="122" t="s">
        <v>454</v>
      </c>
      <c r="N22" s="128"/>
      <c r="O22" s="128"/>
      <c r="P22" s="128"/>
      <c r="Q22" s="128"/>
    </row>
    <row r="23" spans="1:17" s="129" customFormat="1" ht="12" customHeight="1">
      <c r="A23" s="130"/>
      <c r="B23" s="122"/>
      <c r="C23" s="131">
        <f>SUM(C21:C22)</f>
        <v>-8209752.5699999984</v>
      </c>
      <c r="D23" s="131">
        <f t="shared" ref="D23:L23" si="4">SUM(D21:D22)</f>
        <v>-4465109.4000000004</v>
      </c>
      <c r="E23" s="131">
        <f t="shared" si="4"/>
        <v>1332584.9399999985</v>
      </c>
      <c r="F23" s="131">
        <f t="shared" si="4"/>
        <v>-9400114.0399999991</v>
      </c>
      <c r="G23" s="131">
        <f t="shared" si="4"/>
        <v>-6450132.6599999992</v>
      </c>
      <c r="H23" s="131">
        <f t="shared" si="4"/>
        <v>-19855644.469999999</v>
      </c>
      <c r="I23" s="131">
        <f t="shared" si="4"/>
        <v>-36571003.189999998</v>
      </c>
      <c r="J23" s="131">
        <f t="shared" si="4"/>
        <v>-53108925.669999994</v>
      </c>
      <c r="K23" s="132">
        <f t="shared" si="4"/>
        <v>-39920389.030000001</v>
      </c>
      <c r="L23" s="133">
        <f t="shared" si="4"/>
        <v>-115985705.99000001</v>
      </c>
      <c r="M23" s="122"/>
      <c r="N23" s="128"/>
      <c r="O23" s="128"/>
      <c r="P23" s="128"/>
      <c r="Q23" s="128"/>
    </row>
    <row r="24" spans="1:17" s="129" customFormat="1" ht="14.45" customHeight="1">
      <c r="A24" s="130"/>
      <c r="B24" s="112" t="s">
        <v>456</v>
      </c>
      <c r="C24" s="112" t="s">
        <v>457</v>
      </c>
      <c r="D24" s="112" t="s">
        <v>457</v>
      </c>
      <c r="E24" s="112" t="s">
        <v>457</v>
      </c>
      <c r="F24" s="112" t="s">
        <v>457</v>
      </c>
      <c r="G24" s="112" t="s">
        <v>457</v>
      </c>
      <c r="H24" s="112" t="s">
        <v>457</v>
      </c>
      <c r="I24" s="112" t="s">
        <v>457</v>
      </c>
      <c r="J24" s="112" t="s">
        <v>457</v>
      </c>
      <c r="K24" s="134">
        <v>-41210799.508500002</v>
      </c>
      <c r="L24" s="135" t="s">
        <v>457</v>
      </c>
      <c r="M24" s="136" t="s">
        <v>12</v>
      </c>
    </row>
    <row r="25" spans="1:17" s="129" customFormat="1" ht="15" customHeight="1">
      <c r="A25" s="130"/>
      <c r="B25" s="112" t="s">
        <v>458</v>
      </c>
      <c r="C25" s="112">
        <v>-29673854.426199999</v>
      </c>
      <c r="D25" s="112">
        <v>-30819410.121300001</v>
      </c>
      <c r="E25" s="112">
        <v>-27238053.075499993</v>
      </c>
      <c r="F25" s="112">
        <v>-28343656.942000002</v>
      </c>
      <c r="G25" s="112">
        <v>-36151402.486900002</v>
      </c>
      <c r="H25" s="112">
        <v>-37379842.432300001</v>
      </c>
      <c r="I25" s="112">
        <v>-37779893.292999998</v>
      </c>
      <c r="J25" s="112">
        <v>-42293791.958099999</v>
      </c>
      <c r="K25" s="137">
        <v>-44156727.637699999</v>
      </c>
      <c r="L25" s="135">
        <v>-153604930.17029998</v>
      </c>
      <c r="M25" s="136" t="s">
        <v>12</v>
      </c>
    </row>
    <row r="26" spans="1:17" s="141" customFormat="1">
      <c r="A26" s="124"/>
      <c r="B26" s="138" t="s">
        <v>465</v>
      </c>
      <c r="C26" s="138">
        <f>SUM(C23:C25)</f>
        <v>-37883606.996199995</v>
      </c>
      <c r="D26" s="138">
        <f t="shared" ref="D26:L26" si="5">SUM(D23:D25)</f>
        <v>-35284519.521300003</v>
      </c>
      <c r="E26" s="138">
        <f t="shared" si="5"/>
        <v>-25905468.135499995</v>
      </c>
      <c r="F26" s="138">
        <f t="shared" si="5"/>
        <v>-37743770.982000001</v>
      </c>
      <c r="G26" s="138">
        <f t="shared" si="5"/>
        <v>-42601535.146899998</v>
      </c>
      <c r="H26" s="138">
        <f t="shared" si="5"/>
        <v>-57235486.9023</v>
      </c>
      <c r="I26" s="138">
        <f t="shared" si="5"/>
        <v>-74350896.482999995</v>
      </c>
      <c r="J26" s="138">
        <f t="shared" si="5"/>
        <v>-95402717.628099993</v>
      </c>
      <c r="K26" s="139">
        <f t="shared" si="5"/>
        <v>-125287916.1762</v>
      </c>
      <c r="L26" s="139">
        <f t="shared" si="5"/>
        <v>-269590636.16030002</v>
      </c>
      <c r="M26" s="140"/>
    </row>
    <row r="27" spans="1:17" s="145" customFormat="1">
      <c r="A27" s="142"/>
      <c r="B27" s="142" t="s">
        <v>466</v>
      </c>
      <c r="C27" s="142"/>
      <c r="D27" s="142"/>
      <c r="E27" s="142"/>
      <c r="F27" s="142"/>
      <c r="G27" s="142"/>
      <c r="H27" s="142"/>
      <c r="I27" s="142"/>
      <c r="J27" s="142"/>
      <c r="K27" s="143"/>
      <c r="L27" s="143"/>
      <c r="M27" s="144"/>
    </row>
    <row r="28" spans="1:17" s="129" customFormat="1" ht="12" customHeight="1">
      <c r="A28" s="146" t="s">
        <v>467</v>
      </c>
      <c r="B28" s="122" t="s">
        <v>453</v>
      </c>
      <c r="C28" s="122">
        <v>-4148369.5399999991</v>
      </c>
      <c r="D28" s="122">
        <v>-3463094.3499999996</v>
      </c>
      <c r="E28" s="122">
        <v>5323855.6199999992</v>
      </c>
      <c r="F28" s="122">
        <v>-3396669.29</v>
      </c>
      <c r="G28" s="122">
        <v>-4286841.4699999988</v>
      </c>
      <c r="H28" s="122">
        <v>-14473010.219999999</v>
      </c>
      <c r="I28" s="122">
        <v>-32124679.189999998</v>
      </c>
      <c r="J28" s="122">
        <v>-47649872.420000002</v>
      </c>
      <c r="K28" s="125">
        <v>-38100376.420000002</v>
      </c>
      <c r="L28" s="126">
        <v>-98534403.299999997</v>
      </c>
      <c r="M28" s="122" t="s">
        <v>454</v>
      </c>
      <c r="N28" s="128"/>
      <c r="O28" s="128"/>
      <c r="P28" s="128"/>
      <c r="Q28" s="128"/>
    </row>
    <row r="29" spans="1:17" s="129" customFormat="1" ht="12" customHeight="1">
      <c r="A29" s="130"/>
      <c r="B29" s="122" t="s">
        <v>455</v>
      </c>
      <c r="C29" s="122">
        <v>-1868150.0299999998</v>
      </c>
      <c r="D29" s="122">
        <v>441479.73999999953</v>
      </c>
      <c r="E29" s="122">
        <v>-2496650.6800000006</v>
      </c>
      <c r="F29" s="122">
        <v>-4320599.25</v>
      </c>
      <c r="G29" s="122">
        <v>-1193948.6900000004</v>
      </c>
      <c r="H29" s="122">
        <v>-4415103.75</v>
      </c>
      <c r="I29" s="122">
        <v>-2517501.0299999998</v>
      </c>
      <c r="J29" s="122">
        <v>-3208136.12</v>
      </c>
      <c r="K29" s="125">
        <v>-1820012.6099999992</v>
      </c>
      <c r="L29" s="126">
        <v>-11334689.59</v>
      </c>
      <c r="M29" s="122" t="s">
        <v>454</v>
      </c>
      <c r="N29" s="128"/>
      <c r="O29" s="128"/>
      <c r="P29" s="128"/>
      <c r="Q29" s="128"/>
    </row>
    <row r="30" spans="1:17" s="129" customFormat="1" ht="12" customHeight="1">
      <c r="A30" s="130"/>
      <c r="B30" s="122"/>
      <c r="C30" s="131">
        <f>SUM(C28:C29)</f>
        <v>-6016519.5699999984</v>
      </c>
      <c r="D30" s="131">
        <f t="shared" ref="D30:L30" si="6">SUM(D28:D29)</f>
        <v>-3021614.6100000003</v>
      </c>
      <c r="E30" s="131">
        <f t="shared" si="6"/>
        <v>2827204.9399999985</v>
      </c>
      <c r="F30" s="131">
        <f t="shared" si="6"/>
        <v>-7717268.54</v>
      </c>
      <c r="G30" s="131">
        <f t="shared" si="6"/>
        <v>-5480790.1599999992</v>
      </c>
      <c r="H30" s="131">
        <f t="shared" si="6"/>
        <v>-18888113.969999999</v>
      </c>
      <c r="I30" s="131">
        <f t="shared" si="6"/>
        <v>-34642180.219999999</v>
      </c>
      <c r="J30" s="131">
        <f t="shared" si="6"/>
        <v>-50858008.539999999</v>
      </c>
      <c r="K30" s="132">
        <f t="shared" si="6"/>
        <v>-39920389.030000001</v>
      </c>
      <c r="L30" s="133">
        <f t="shared" si="6"/>
        <v>-109869092.89</v>
      </c>
      <c r="M30" s="122"/>
      <c r="N30" s="128"/>
      <c r="O30" s="128"/>
      <c r="P30" s="128"/>
      <c r="Q30" s="128"/>
    </row>
    <row r="31" spans="1:17" s="129" customFormat="1" ht="14.45" customHeight="1">
      <c r="A31" s="130"/>
      <c r="B31" s="112" t="s">
        <v>456</v>
      </c>
      <c r="C31" s="112" t="s">
        <v>457</v>
      </c>
      <c r="D31" s="112" t="s">
        <v>457</v>
      </c>
      <c r="E31" s="112" t="s">
        <v>457</v>
      </c>
      <c r="F31" s="112" t="s">
        <v>457</v>
      </c>
      <c r="G31" s="112" t="s">
        <v>457</v>
      </c>
      <c r="H31" s="112" t="s">
        <v>457</v>
      </c>
      <c r="I31" s="112" t="s">
        <v>457</v>
      </c>
      <c r="J31" s="112" t="s">
        <v>457</v>
      </c>
      <c r="K31" s="134">
        <v>-14399806.610600004</v>
      </c>
      <c r="L31" s="135" t="s">
        <v>457</v>
      </c>
      <c r="M31" s="136" t="s">
        <v>12</v>
      </c>
    </row>
    <row r="32" spans="1:17" s="129" customFormat="1" ht="14.25" customHeight="1">
      <c r="A32" s="130"/>
      <c r="B32" s="112" t="s">
        <v>458</v>
      </c>
      <c r="C32" s="112">
        <v>51483992.662899986</v>
      </c>
      <c r="D32" s="112">
        <v>67838260.710299999</v>
      </c>
      <c r="E32" s="112">
        <v>69219011.699299961</v>
      </c>
      <c r="F32" s="112">
        <v>63383566.174600013</v>
      </c>
      <c r="G32" s="112">
        <v>58277870.794500008</v>
      </c>
      <c r="H32" s="112">
        <v>54606520.221500002</v>
      </c>
      <c r="I32" s="112">
        <v>60344320.638900042</v>
      </c>
      <c r="J32" s="112">
        <v>64831267.355899997</v>
      </c>
      <c r="K32" s="137">
        <v>65309743.706299976</v>
      </c>
      <c r="L32" s="135">
        <v>238059979.01080006</v>
      </c>
      <c r="M32" s="136" t="s">
        <v>12</v>
      </c>
    </row>
    <row r="33" spans="1:13" s="141" customFormat="1">
      <c r="A33" s="124"/>
      <c r="B33" s="138" t="s">
        <v>468</v>
      </c>
      <c r="C33" s="138">
        <f>SUM(C30:C32)</f>
        <v>45467473.092899986</v>
      </c>
      <c r="D33" s="138">
        <f t="shared" ref="D33:L33" si="7">SUM(D30:D32)</f>
        <v>64816646.100299999</v>
      </c>
      <c r="E33" s="138">
        <f t="shared" si="7"/>
        <v>72046216.639299959</v>
      </c>
      <c r="F33" s="138">
        <f t="shared" si="7"/>
        <v>55666297.634600013</v>
      </c>
      <c r="G33" s="138">
        <f t="shared" si="7"/>
        <v>52797080.634500012</v>
      </c>
      <c r="H33" s="138">
        <f t="shared" si="7"/>
        <v>35718406.251500003</v>
      </c>
      <c r="I33" s="138">
        <f t="shared" si="7"/>
        <v>25702140.418900043</v>
      </c>
      <c r="J33" s="138">
        <f t="shared" si="7"/>
        <v>13973258.815899998</v>
      </c>
      <c r="K33" s="139">
        <f t="shared" si="7"/>
        <v>10989548.065699972</v>
      </c>
      <c r="L33" s="139">
        <f t="shared" si="7"/>
        <v>128190886.12080006</v>
      </c>
      <c r="M33" s="140"/>
    </row>
    <row r="34" spans="1:13">
      <c r="B34" s="112"/>
      <c r="C34" s="112"/>
      <c r="D34" s="112"/>
      <c r="E34" s="112"/>
      <c r="F34" s="112"/>
      <c r="G34" s="112"/>
      <c r="H34" s="112"/>
      <c r="I34" s="112"/>
      <c r="J34" s="112"/>
    </row>
    <row r="37" spans="1:13">
      <c r="A37" s="112"/>
      <c r="B37" s="147" t="s">
        <v>471</v>
      </c>
      <c r="C37" s="112"/>
      <c r="D37" s="112"/>
      <c r="E37" s="112"/>
      <c r="F37" s="112"/>
      <c r="G37" s="112"/>
      <c r="H37" s="112"/>
      <c r="I37" s="112"/>
      <c r="J37" s="112"/>
    </row>
    <row r="38" spans="1:13">
      <c r="B38" s="112" t="s">
        <v>469</v>
      </c>
      <c r="C38" s="112">
        <f>C9/1000000</f>
        <v>2.1932330000000002</v>
      </c>
      <c r="D38" s="112">
        <f t="shared" ref="D38:K38" si="8">D9/1000000</f>
        <v>1.4434947900000001</v>
      </c>
      <c r="E38" s="112">
        <f t="shared" si="8"/>
        <v>1.4946200000000001</v>
      </c>
      <c r="F38" s="112">
        <f t="shared" si="8"/>
        <v>1.6828455</v>
      </c>
      <c r="G38" s="112">
        <f t="shared" si="8"/>
        <v>0.9693425</v>
      </c>
      <c r="H38" s="112">
        <f t="shared" si="8"/>
        <v>0.96753049999999996</v>
      </c>
      <c r="I38" s="112">
        <f t="shared" si="8"/>
        <v>1.9288229699999999</v>
      </c>
      <c r="J38" s="112">
        <f t="shared" si="8"/>
        <v>2.2509171299999999</v>
      </c>
      <c r="K38" s="112">
        <f t="shared" si="8"/>
        <v>0</v>
      </c>
      <c r="L38" s="112">
        <f>L9/1000000</f>
        <v>6.1166130999999995</v>
      </c>
      <c r="M38" s="113">
        <f>L38-SUM(G38:J38)</f>
        <v>0</v>
      </c>
    </row>
    <row r="39" spans="1:13">
      <c r="B39" s="112" t="s">
        <v>470</v>
      </c>
      <c r="C39" s="112">
        <f>C30/1000000</f>
        <v>-6.016519569999998</v>
      </c>
      <c r="D39" s="112">
        <f t="shared" ref="D39:K39" si="9">D30/1000000</f>
        <v>-3.0216146100000003</v>
      </c>
      <c r="E39" s="112">
        <f t="shared" si="9"/>
        <v>2.8272049399999983</v>
      </c>
      <c r="F39" s="112">
        <f t="shared" si="9"/>
        <v>-7.7172685400000001</v>
      </c>
      <c r="G39" s="112">
        <f t="shared" si="9"/>
        <v>-5.4807901599999989</v>
      </c>
      <c r="H39" s="112">
        <f t="shared" si="9"/>
        <v>-18.888113969999999</v>
      </c>
      <c r="I39" s="112">
        <f t="shared" si="9"/>
        <v>-34.64218022</v>
      </c>
      <c r="J39" s="112">
        <f t="shared" si="9"/>
        <v>-50.85800854</v>
      </c>
      <c r="K39" s="112">
        <f t="shared" si="9"/>
        <v>-39.920389030000003</v>
      </c>
      <c r="L39" s="112">
        <f>L30/1000000</f>
        <v>-109.86909289</v>
      </c>
      <c r="M39" s="113">
        <f>L39-SUM(G39:J39)</f>
        <v>0</v>
      </c>
    </row>
    <row r="40" spans="1:13">
      <c r="B40" s="112"/>
      <c r="C40" s="112"/>
      <c r="D40" s="112"/>
      <c r="E40" s="112"/>
      <c r="F40" s="112"/>
      <c r="G40" s="112"/>
      <c r="H40" s="112"/>
      <c r="I40" s="112"/>
      <c r="J40" s="112"/>
    </row>
    <row r="41" spans="1:13">
      <c r="B41" s="112"/>
      <c r="C41" s="112"/>
      <c r="D41" s="112"/>
      <c r="E41" s="112"/>
      <c r="F41" s="112"/>
      <c r="G41" s="112"/>
      <c r="H41" s="112"/>
      <c r="I41" s="112"/>
      <c r="J41" s="112"/>
    </row>
    <row r="42" spans="1:13">
      <c r="B42" s="112"/>
      <c r="C42" s="112"/>
      <c r="D42" s="112"/>
      <c r="E42" s="112"/>
      <c r="F42" s="112"/>
      <c r="G42" s="112"/>
      <c r="H42" s="112"/>
      <c r="I42" s="112"/>
      <c r="J42" s="112"/>
    </row>
    <row r="43" spans="1:13">
      <c r="B43" s="112"/>
      <c r="C43" s="112"/>
      <c r="D43" s="112"/>
      <c r="E43" s="112"/>
      <c r="F43" s="112"/>
      <c r="G43" s="112"/>
      <c r="H43" s="112"/>
      <c r="I43" s="112"/>
      <c r="J43" s="112"/>
    </row>
    <row r="44" spans="1:13">
      <c r="B44" s="112"/>
      <c r="C44" s="112"/>
      <c r="D44" s="112"/>
      <c r="E44" s="112"/>
      <c r="F44" s="112"/>
      <c r="G44" s="112"/>
      <c r="H44" s="112"/>
      <c r="I44" s="112"/>
      <c r="J44" s="112"/>
    </row>
    <row r="45" spans="1:13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</row>
    <row r="46" spans="1:13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</row>
    <row r="47" spans="1:13">
      <c r="B47" s="112"/>
      <c r="C47" s="112"/>
      <c r="D47" s="112"/>
      <c r="E47" s="112"/>
      <c r="F47" s="112"/>
      <c r="G47" s="112"/>
      <c r="H47" s="112"/>
      <c r="I47" s="112"/>
      <c r="J47" s="112"/>
    </row>
    <row r="48" spans="1:13">
      <c r="B48" s="112"/>
      <c r="C48" s="112"/>
      <c r="D48" s="112"/>
      <c r="E48" s="112"/>
      <c r="F48" s="112"/>
      <c r="G48" s="112"/>
      <c r="H48" s="112"/>
      <c r="I48" s="112"/>
      <c r="J48" s="112"/>
    </row>
    <row r="49" spans="1:12">
      <c r="B49" s="112"/>
      <c r="C49" s="112"/>
      <c r="D49" s="112"/>
      <c r="E49" s="112"/>
      <c r="F49" s="112"/>
      <c r="G49" s="112"/>
      <c r="H49" s="112"/>
      <c r="I49" s="112"/>
      <c r="J49" s="112"/>
    </row>
    <row r="50" spans="1:12">
      <c r="B50" s="112"/>
      <c r="C50" s="112"/>
      <c r="D50" s="112"/>
      <c r="E50" s="112"/>
      <c r="F50" s="112"/>
      <c r="G50" s="112"/>
      <c r="H50" s="112"/>
      <c r="I50" s="112"/>
      <c r="J50" s="112"/>
    </row>
    <row r="51" spans="1:12">
      <c r="B51" s="112"/>
      <c r="C51" s="112"/>
      <c r="D51" s="112"/>
      <c r="E51" s="112"/>
      <c r="F51" s="112"/>
      <c r="G51" s="112"/>
      <c r="H51" s="112"/>
      <c r="I51" s="112"/>
      <c r="J51" s="112"/>
    </row>
    <row r="55" spans="1:12">
      <c r="A55" s="112"/>
      <c r="B55" s="112"/>
      <c r="C55" s="112"/>
      <c r="D55" s="112"/>
      <c r="E55" s="112"/>
      <c r="F55" s="112"/>
      <c r="G55" s="112"/>
      <c r="H55" s="112"/>
      <c r="I55" s="112"/>
      <c r="J55" s="112"/>
    </row>
    <row r="56" spans="1:12">
      <c r="A56" s="112"/>
      <c r="B56" s="112"/>
      <c r="C56" s="112"/>
      <c r="D56" s="112"/>
      <c r="E56" s="112"/>
      <c r="F56" s="112"/>
      <c r="G56" s="112"/>
      <c r="H56" s="112"/>
      <c r="I56" s="112"/>
      <c r="J56" s="112"/>
    </row>
    <row r="57" spans="1:12">
      <c r="A57" s="112"/>
      <c r="B57" s="112"/>
      <c r="C57" s="112"/>
      <c r="D57" s="112"/>
      <c r="E57" s="112"/>
      <c r="F57" s="112"/>
      <c r="G57" s="112"/>
      <c r="H57" s="112"/>
      <c r="I57" s="112"/>
      <c r="J57" s="112"/>
    </row>
    <row r="58" spans="1:12">
      <c r="A58" s="112"/>
      <c r="B58" s="112"/>
      <c r="C58" s="112"/>
      <c r="D58" s="112"/>
      <c r="E58" s="112"/>
      <c r="F58" s="112"/>
      <c r="G58" s="112"/>
      <c r="H58" s="112"/>
      <c r="I58" s="112"/>
      <c r="J58" s="112"/>
    </row>
    <row r="59" spans="1:12">
      <c r="A59" s="112"/>
      <c r="B59" s="112"/>
      <c r="C59" s="112"/>
      <c r="D59" s="112"/>
      <c r="E59" s="112"/>
      <c r="F59" s="112"/>
      <c r="G59" s="112"/>
      <c r="H59" s="112"/>
      <c r="I59" s="112"/>
      <c r="J59" s="112"/>
    </row>
    <row r="60" spans="1:12">
      <c r="A60" s="112"/>
      <c r="B60" s="112"/>
      <c r="C60" s="112"/>
      <c r="D60" s="112"/>
      <c r="E60" s="112"/>
      <c r="F60" s="112"/>
      <c r="G60" s="112"/>
      <c r="H60" s="112"/>
      <c r="I60" s="112"/>
      <c r="J60" s="112"/>
    </row>
    <row r="61" spans="1:12">
      <c r="A61" s="112"/>
      <c r="B61" s="112"/>
      <c r="C61" s="112"/>
      <c r="D61" s="112"/>
      <c r="E61" s="112"/>
      <c r="F61" s="112"/>
      <c r="G61" s="112"/>
      <c r="H61" s="112"/>
      <c r="I61" s="112"/>
      <c r="J61" s="112"/>
    </row>
    <row r="62" spans="1:12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</sheetData>
  <pageMargins left="0.78740157499999996" right="0.78740157499999996" top="0.984251969" bottom="0.984251969" header="0.5" footer="0.5"/>
  <pageSetup paperSize="9" scale="44" orientation="landscape" r:id="rId1"/>
  <headerFooter alignWithMargins="0">
    <oddFooter>&amp;L&amp;1#&amp;"Calibri"&amp;8&amp;K000000Sensitivity: Internal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FF0000"/>
  </sheetPr>
  <dimension ref="C2:I62"/>
  <sheetViews>
    <sheetView showGridLines="0" zoomScale="90" zoomScaleNormal="90" workbookViewId="0">
      <selection activeCell="G70" sqref="G70"/>
    </sheetView>
  </sheetViews>
  <sheetFormatPr defaultRowHeight="12.75"/>
  <cols>
    <col min="3" max="3" width="31.140625" bestFit="1" customWidth="1"/>
    <col min="4" max="4" width="12" bestFit="1" customWidth="1"/>
    <col min="5" max="5" width="11.7109375" bestFit="1" customWidth="1"/>
    <col min="6" max="6" width="11.7109375" customWidth="1"/>
    <col min="9" max="9" width="11.7109375" bestFit="1" customWidth="1"/>
  </cols>
  <sheetData>
    <row r="2" spans="3:9">
      <c r="C2" s="102"/>
      <c r="D2" s="106" t="s">
        <v>426</v>
      </c>
      <c r="E2" s="106" t="s">
        <v>425</v>
      </c>
    </row>
    <row r="3" spans="3:9" ht="15">
      <c r="C3" s="93" t="s">
        <v>423</v>
      </c>
      <c r="D3" s="110" t="e">
        <f>+#REF!</f>
        <v>#REF!</v>
      </c>
      <c r="E3" s="110" t="e">
        <f>#REF!</f>
        <v>#REF!</v>
      </c>
      <c r="F3" s="64" t="s">
        <v>427</v>
      </c>
    </row>
    <row r="5" spans="3:9">
      <c r="D5" s="57" t="s">
        <v>1</v>
      </c>
      <c r="F5" s="57" t="s">
        <v>76</v>
      </c>
      <c r="G5" s="57" t="s">
        <v>76</v>
      </c>
    </row>
    <row r="6" spans="3:9">
      <c r="C6" s="102"/>
      <c r="D6" s="106" t="s">
        <v>420</v>
      </c>
      <c r="E6" s="106" t="s">
        <v>2</v>
      </c>
      <c r="F6" s="106" t="s">
        <v>426</v>
      </c>
      <c r="G6" s="106" t="s">
        <v>425</v>
      </c>
      <c r="H6" s="106" t="s">
        <v>422</v>
      </c>
      <c r="I6" s="106" t="s">
        <v>2</v>
      </c>
    </row>
    <row r="7" spans="3:9" ht="15">
      <c r="C7" s="93" t="s">
        <v>11</v>
      </c>
      <c r="D7" s="94" t="e">
        <f>#REF!</f>
        <v>#REF!</v>
      </c>
      <c r="E7" s="95" t="e">
        <f>D7/$D$22</f>
        <v>#REF!</v>
      </c>
      <c r="F7" s="94" t="e">
        <f>#REF!</f>
        <v>#REF!</v>
      </c>
      <c r="G7" s="94" t="e">
        <f>#REF!</f>
        <v>#REF!</v>
      </c>
      <c r="H7" s="94" t="e">
        <f>G7-F7</f>
        <v>#REF!</v>
      </c>
      <c r="I7" s="95" t="e">
        <f>H7/$D$3</f>
        <v>#REF!</v>
      </c>
    </row>
    <row r="8" spans="3:9" ht="15">
      <c r="C8" s="96" t="s">
        <v>5</v>
      </c>
      <c r="D8" s="94" t="e">
        <f>#REF!</f>
        <v>#REF!</v>
      </c>
      <c r="E8" s="97" t="e">
        <f t="shared" ref="E8:E21" si="0">D8/$D$22</f>
        <v>#REF!</v>
      </c>
      <c r="F8" s="94" t="e">
        <f>#REF!</f>
        <v>#REF!</v>
      </c>
      <c r="G8" s="94" t="e">
        <f>#REF!</f>
        <v>#REF!</v>
      </c>
      <c r="H8" s="94" t="e">
        <f t="shared" ref="H8:H21" si="1">G8-F8</f>
        <v>#REF!</v>
      </c>
      <c r="I8" s="95" t="e">
        <f t="shared" ref="I8:I21" si="2">H8/$D$3</f>
        <v>#REF!</v>
      </c>
    </row>
    <row r="9" spans="3:9" ht="15">
      <c r="C9" s="96" t="s">
        <v>4</v>
      </c>
      <c r="D9" s="94" t="e">
        <f>#REF!</f>
        <v>#REF!</v>
      </c>
      <c r="E9" s="97" t="e">
        <f t="shared" si="0"/>
        <v>#REF!</v>
      </c>
      <c r="F9" s="94" t="e">
        <f>#REF!</f>
        <v>#REF!</v>
      </c>
      <c r="G9" s="94" t="e">
        <f>#REF!</f>
        <v>#REF!</v>
      </c>
      <c r="H9" s="94" t="e">
        <f t="shared" si="1"/>
        <v>#REF!</v>
      </c>
      <c r="I9" s="95" t="e">
        <f t="shared" si="2"/>
        <v>#REF!</v>
      </c>
    </row>
    <row r="10" spans="3:9" ht="15">
      <c r="C10" s="96" t="s">
        <v>413</v>
      </c>
      <c r="D10" s="94" t="e">
        <f>#REF!</f>
        <v>#REF!</v>
      </c>
      <c r="E10" s="97" t="e">
        <f t="shared" si="0"/>
        <v>#REF!</v>
      </c>
      <c r="F10" s="94" t="e">
        <f>#REF!</f>
        <v>#REF!</v>
      </c>
      <c r="G10" s="94" t="e">
        <f>#REF!</f>
        <v>#REF!</v>
      </c>
      <c r="H10" s="94" t="e">
        <f t="shared" si="1"/>
        <v>#REF!</v>
      </c>
      <c r="I10" s="95" t="e">
        <f t="shared" si="2"/>
        <v>#REF!</v>
      </c>
    </row>
    <row r="11" spans="3:9" ht="15">
      <c r="C11" s="96" t="s">
        <v>417</v>
      </c>
      <c r="D11" s="94" t="e">
        <f>#REF!</f>
        <v>#REF!</v>
      </c>
      <c r="E11" s="97" t="e">
        <f t="shared" si="0"/>
        <v>#REF!</v>
      </c>
      <c r="F11" s="94" t="e">
        <f>#REF!</f>
        <v>#REF!</v>
      </c>
      <c r="G11" s="94" t="e">
        <f>#REF!</f>
        <v>#REF!</v>
      </c>
      <c r="H11" s="94" t="e">
        <f t="shared" si="1"/>
        <v>#REF!</v>
      </c>
      <c r="I11" s="95" t="e">
        <f t="shared" si="2"/>
        <v>#REF!</v>
      </c>
    </row>
    <row r="12" spans="3:9" ht="15">
      <c r="C12" s="96" t="s">
        <v>419</v>
      </c>
      <c r="D12" s="94" t="e">
        <f>#REF!</f>
        <v>#REF!</v>
      </c>
      <c r="E12" s="97" t="e">
        <f t="shared" si="0"/>
        <v>#REF!</v>
      </c>
      <c r="F12" s="94" t="e">
        <f>#REF!</f>
        <v>#REF!</v>
      </c>
      <c r="G12" s="94" t="e">
        <f>#REF!</f>
        <v>#REF!</v>
      </c>
      <c r="H12" s="94" t="e">
        <f t="shared" si="1"/>
        <v>#REF!</v>
      </c>
      <c r="I12" s="95" t="e">
        <f t="shared" si="2"/>
        <v>#REF!</v>
      </c>
    </row>
    <row r="13" spans="3:9" ht="15">
      <c r="C13" s="96" t="s">
        <v>74</v>
      </c>
      <c r="D13" s="94" t="e">
        <f>#REF!</f>
        <v>#REF!</v>
      </c>
      <c r="E13" s="97" t="e">
        <f t="shared" si="0"/>
        <v>#REF!</v>
      </c>
      <c r="F13" s="94" t="e">
        <f>#REF!</f>
        <v>#REF!</v>
      </c>
      <c r="G13" s="94" t="e">
        <f>#REF!</f>
        <v>#REF!</v>
      </c>
      <c r="H13" s="94" t="e">
        <f t="shared" si="1"/>
        <v>#REF!</v>
      </c>
      <c r="I13" s="95" t="e">
        <f t="shared" si="2"/>
        <v>#REF!</v>
      </c>
    </row>
    <row r="14" spans="3:9" ht="15">
      <c r="C14" s="96" t="s">
        <v>304</v>
      </c>
      <c r="D14" s="94" t="e">
        <f>#REF!</f>
        <v>#REF!</v>
      </c>
      <c r="E14" s="97" t="e">
        <f t="shared" si="0"/>
        <v>#REF!</v>
      </c>
      <c r="F14" s="94" t="e">
        <f>#REF!</f>
        <v>#REF!</v>
      </c>
      <c r="G14" s="94" t="e">
        <f>#REF!</f>
        <v>#REF!</v>
      </c>
      <c r="H14" s="94" t="e">
        <f t="shared" si="1"/>
        <v>#REF!</v>
      </c>
      <c r="I14" s="95" t="e">
        <f t="shared" si="2"/>
        <v>#REF!</v>
      </c>
    </row>
    <row r="15" spans="3:9" ht="15">
      <c r="C15" s="96" t="s">
        <v>387</v>
      </c>
      <c r="D15" s="94" t="e">
        <f>#REF!</f>
        <v>#REF!</v>
      </c>
      <c r="E15" s="97" t="e">
        <f t="shared" si="0"/>
        <v>#REF!</v>
      </c>
      <c r="F15" s="94" t="e">
        <f>#REF!</f>
        <v>#REF!</v>
      </c>
      <c r="G15" s="94" t="e">
        <f>#REF!</f>
        <v>#REF!</v>
      </c>
      <c r="H15" s="94" t="e">
        <f t="shared" si="1"/>
        <v>#REF!</v>
      </c>
      <c r="I15" s="95" t="e">
        <f t="shared" si="2"/>
        <v>#REF!</v>
      </c>
    </row>
    <row r="16" spans="3:9" ht="15">
      <c r="C16" s="96" t="s">
        <v>6</v>
      </c>
      <c r="D16" s="94" t="e">
        <f>#REF!</f>
        <v>#REF!</v>
      </c>
      <c r="E16" s="97" t="e">
        <f t="shared" si="0"/>
        <v>#REF!</v>
      </c>
      <c r="F16" s="94" t="e">
        <f>#REF!</f>
        <v>#REF!</v>
      </c>
      <c r="G16" s="94" t="e">
        <f>#REF!</f>
        <v>#REF!</v>
      </c>
      <c r="H16" s="94" t="e">
        <f t="shared" si="1"/>
        <v>#REF!</v>
      </c>
      <c r="I16" s="95" t="e">
        <f t="shared" si="2"/>
        <v>#REF!</v>
      </c>
    </row>
    <row r="17" spans="3:9" ht="15">
      <c r="C17" s="96" t="s">
        <v>9</v>
      </c>
      <c r="D17" s="94" t="e">
        <f>#REF!</f>
        <v>#REF!</v>
      </c>
      <c r="E17" s="97" t="e">
        <f t="shared" si="0"/>
        <v>#REF!</v>
      </c>
      <c r="F17" s="94" t="e">
        <f>#REF!</f>
        <v>#REF!</v>
      </c>
      <c r="G17" s="94" t="e">
        <f>#REF!</f>
        <v>#REF!</v>
      </c>
      <c r="H17" s="94" t="e">
        <f t="shared" si="1"/>
        <v>#REF!</v>
      </c>
      <c r="I17" s="95" t="e">
        <f t="shared" si="2"/>
        <v>#REF!</v>
      </c>
    </row>
    <row r="18" spans="3:9" ht="15">
      <c r="C18" s="96" t="s">
        <v>418</v>
      </c>
      <c r="D18" s="94" t="e">
        <f>#REF!</f>
        <v>#REF!</v>
      </c>
      <c r="E18" s="97" t="e">
        <f t="shared" si="0"/>
        <v>#REF!</v>
      </c>
      <c r="F18" s="94" t="e">
        <f>#REF!</f>
        <v>#REF!</v>
      </c>
      <c r="G18" s="94" t="e">
        <f>#REF!</f>
        <v>#REF!</v>
      </c>
      <c r="H18" s="94" t="e">
        <f t="shared" si="1"/>
        <v>#REF!</v>
      </c>
      <c r="I18" s="95" t="e">
        <f t="shared" si="2"/>
        <v>#REF!</v>
      </c>
    </row>
    <row r="19" spans="3:9" ht="15">
      <c r="C19" s="98" t="s">
        <v>303</v>
      </c>
      <c r="D19" s="94" t="e">
        <f>#REF!</f>
        <v>#REF!</v>
      </c>
      <c r="E19" s="97" t="e">
        <f t="shared" si="0"/>
        <v>#REF!</v>
      </c>
      <c r="F19" s="94" t="e">
        <f>#REF!</f>
        <v>#REF!</v>
      </c>
      <c r="G19" s="94" t="e">
        <f>#REF!</f>
        <v>#REF!</v>
      </c>
      <c r="H19" s="94" t="e">
        <f t="shared" si="1"/>
        <v>#REF!</v>
      </c>
      <c r="I19" s="95" t="e">
        <f t="shared" si="2"/>
        <v>#REF!</v>
      </c>
    </row>
    <row r="20" spans="3:9" ht="15">
      <c r="C20" s="98" t="s">
        <v>73</v>
      </c>
      <c r="D20" s="94" t="e">
        <f>#REF!</f>
        <v>#REF!</v>
      </c>
      <c r="E20" s="97" t="e">
        <f t="shared" si="0"/>
        <v>#REF!</v>
      </c>
      <c r="F20" s="94" t="e">
        <f>#REF!</f>
        <v>#REF!</v>
      </c>
      <c r="G20" s="94" t="e">
        <f>#REF!</f>
        <v>#REF!</v>
      </c>
      <c r="H20" s="94" t="e">
        <f t="shared" si="1"/>
        <v>#REF!</v>
      </c>
      <c r="I20" s="95" t="e">
        <f t="shared" si="2"/>
        <v>#REF!</v>
      </c>
    </row>
    <row r="21" spans="3:9" ht="15">
      <c r="C21" s="1" t="s">
        <v>319</v>
      </c>
      <c r="D21" s="94" t="e">
        <f>+#REF!/1000+#REF!/1000</f>
        <v>#REF!</v>
      </c>
      <c r="E21" s="65" t="e">
        <f t="shared" si="0"/>
        <v>#REF!</v>
      </c>
      <c r="F21" s="94" t="e">
        <f>F22-SUM(F7:F20)</f>
        <v>#REF!</v>
      </c>
      <c r="G21" s="94" t="e">
        <f>G22-SUM(G7:G20)</f>
        <v>#REF!</v>
      </c>
      <c r="H21" s="94" t="e">
        <f t="shared" si="1"/>
        <v>#REF!</v>
      </c>
      <c r="I21" s="95" t="e">
        <f t="shared" si="2"/>
        <v>#REF!</v>
      </c>
    </row>
    <row r="22" spans="3:9" ht="15">
      <c r="C22" s="99" t="s">
        <v>420</v>
      </c>
      <c r="D22" s="100" t="e">
        <f>SUM(D7:D21)</f>
        <v>#REF!</v>
      </c>
      <c r="E22" s="101"/>
      <c r="F22" s="100" t="e">
        <f>#REF!</f>
        <v>#REF!</v>
      </c>
      <c r="G22" s="100" t="e">
        <f>#REF!</f>
        <v>#REF!</v>
      </c>
      <c r="H22" s="100" t="e">
        <f>G22-F22</f>
        <v>#REF!</v>
      </c>
      <c r="I22" s="95" t="e">
        <f>H22/$D$3</f>
        <v>#REF!</v>
      </c>
    </row>
    <row r="23" spans="3:9" ht="15">
      <c r="C23" s="1" t="s">
        <v>305</v>
      </c>
      <c r="F23" s="65" t="e">
        <f>F22/D3</f>
        <v>#REF!</v>
      </c>
      <c r="G23" s="65" t="e">
        <f>G22/E3</f>
        <v>#REF!</v>
      </c>
      <c r="H23" s="109" t="e">
        <f>G23-F23</f>
        <v>#REF!</v>
      </c>
      <c r="I23" s="109"/>
    </row>
    <row r="25" spans="3:9">
      <c r="D25" s="57" t="s">
        <v>76</v>
      </c>
    </row>
    <row r="26" spans="3:9">
      <c r="C26" s="102"/>
      <c r="D26" s="106" t="s">
        <v>3</v>
      </c>
      <c r="E26" s="106" t="s">
        <v>14</v>
      </c>
      <c r="F26" s="106"/>
    </row>
    <row r="27" spans="3:9" ht="15">
      <c r="C27" s="93" t="s">
        <v>11</v>
      </c>
      <c r="D27" s="94" t="e">
        <f>#REF!</f>
        <v>#REF!</v>
      </c>
      <c r="E27" s="95" t="e">
        <f t="shared" ref="E27:E40" si="3">D27/$D$41</f>
        <v>#REF!</v>
      </c>
      <c r="F27" s="107"/>
    </row>
    <row r="28" spans="3:9" ht="15">
      <c r="C28" s="96" t="s">
        <v>5</v>
      </c>
      <c r="D28" s="94" t="e">
        <f>#REF!</f>
        <v>#REF!</v>
      </c>
      <c r="E28" s="97" t="e">
        <f>D28/$D$41</f>
        <v>#REF!</v>
      </c>
      <c r="F28" s="107"/>
    </row>
    <row r="29" spans="3:9" ht="15">
      <c r="C29" s="96" t="s">
        <v>4</v>
      </c>
      <c r="D29" s="94" t="e">
        <f>#REF!</f>
        <v>#REF!</v>
      </c>
      <c r="E29" s="97" t="e">
        <f t="shared" si="3"/>
        <v>#REF!</v>
      </c>
      <c r="F29" s="107"/>
    </row>
    <row r="30" spans="3:9" ht="15">
      <c r="C30" s="96" t="s">
        <v>413</v>
      </c>
      <c r="D30" s="94" t="e">
        <f>#REF!</f>
        <v>#REF!</v>
      </c>
      <c r="E30" s="97" t="e">
        <f t="shared" si="3"/>
        <v>#REF!</v>
      </c>
      <c r="F30" s="107"/>
    </row>
    <row r="31" spans="3:9" ht="15">
      <c r="C31" s="96" t="s">
        <v>417</v>
      </c>
      <c r="D31" s="94" t="e">
        <f>#REF!</f>
        <v>#REF!</v>
      </c>
      <c r="E31" s="97" t="e">
        <f t="shared" si="3"/>
        <v>#REF!</v>
      </c>
      <c r="F31" s="107"/>
    </row>
    <row r="32" spans="3:9" ht="15">
      <c r="C32" s="96" t="s">
        <v>419</v>
      </c>
      <c r="D32" s="94" t="e">
        <f>#REF!</f>
        <v>#REF!</v>
      </c>
      <c r="E32" s="97" t="e">
        <f t="shared" si="3"/>
        <v>#REF!</v>
      </c>
      <c r="F32" s="107"/>
    </row>
    <row r="33" spans="3:6" ht="15">
      <c r="C33" s="96" t="s">
        <v>74</v>
      </c>
      <c r="D33" s="94" t="e">
        <f>#REF!</f>
        <v>#REF!</v>
      </c>
      <c r="E33" s="97" t="e">
        <f t="shared" si="3"/>
        <v>#REF!</v>
      </c>
      <c r="F33" s="107"/>
    </row>
    <row r="34" spans="3:6" ht="15">
      <c r="C34" s="96" t="s">
        <v>304</v>
      </c>
      <c r="D34" s="94" t="e">
        <f>#REF!</f>
        <v>#REF!</v>
      </c>
      <c r="E34" s="97" t="e">
        <f t="shared" si="3"/>
        <v>#REF!</v>
      </c>
      <c r="F34" s="107"/>
    </row>
    <row r="35" spans="3:6" ht="15">
      <c r="C35" s="96" t="s">
        <v>387</v>
      </c>
      <c r="D35" s="94" t="e">
        <f>#REF!</f>
        <v>#REF!</v>
      </c>
      <c r="E35" s="97" t="e">
        <f t="shared" si="3"/>
        <v>#REF!</v>
      </c>
      <c r="F35" s="107"/>
    </row>
    <row r="36" spans="3:6" ht="15">
      <c r="C36" s="96" t="s">
        <v>6</v>
      </c>
      <c r="D36" s="94" t="e">
        <f>#REF!</f>
        <v>#REF!</v>
      </c>
      <c r="E36" s="97" t="e">
        <f t="shared" si="3"/>
        <v>#REF!</v>
      </c>
      <c r="F36" s="107"/>
    </row>
    <row r="37" spans="3:6" ht="15">
      <c r="C37" s="96" t="s">
        <v>9</v>
      </c>
      <c r="D37" s="94" t="e">
        <f>#REF!</f>
        <v>#REF!</v>
      </c>
      <c r="E37" s="97" t="e">
        <f t="shared" si="3"/>
        <v>#REF!</v>
      </c>
      <c r="F37" s="107"/>
    </row>
    <row r="38" spans="3:6" ht="15">
      <c r="C38" s="96" t="s">
        <v>418</v>
      </c>
      <c r="D38" s="94" t="e">
        <f>#REF!</f>
        <v>#REF!</v>
      </c>
      <c r="E38" s="97" t="e">
        <f t="shared" si="3"/>
        <v>#REF!</v>
      </c>
      <c r="F38" s="107"/>
    </row>
    <row r="39" spans="3:6" ht="15">
      <c r="C39" s="98" t="s">
        <v>303</v>
      </c>
      <c r="D39" s="94" t="e">
        <f>#REF!</f>
        <v>#REF!</v>
      </c>
      <c r="E39" s="97" t="e">
        <f t="shared" si="3"/>
        <v>#REF!</v>
      </c>
      <c r="F39" s="107"/>
    </row>
    <row r="40" spans="3:6" ht="15">
      <c r="C40" s="98" t="s">
        <v>73</v>
      </c>
      <c r="D40" s="103" t="e">
        <f>#REF!</f>
        <v>#REF!</v>
      </c>
      <c r="E40" s="105" t="e">
        <f t="shared" si="3"/>
        <v>#REF!</v>
      </c>
      <c r="F40" s="107"/>
    </row>
    <row r="41" spans="3:6" ht="15">
      <c r="C41" s="99" t="s">
        <v>3</v>
      </c>
      <c r="D41" s="104" t="e">
        <f>SUM(D27:D40)</f>
        <v>#REF!</v>
      </c>
      <c r="E41" s="101"/>
      <c r="F41" s="108"/>
    </row>
    <row r="47" spans="3:6">
      <c r="C47" s="102"/>
      <c r="D47" s="106" t="s">
        <v>421</v>
      </c>
      <c r="E47" s="106" t="s">
        <v>2</v>
      </c>
      <c r="F47" s="106"/>
    </row>
    <row r="48" spans="3:6" ht="15">
      <c r="C48" s="93" t="s">
        <v>11</v>
      </c>
      <c r="D48" s="94" t="e">
        <f t="shared" ref="D48:D61" si="4">D7-D27</f>
        <v>#REF!</v>
      </c>
      <c r="E48" s="95" t="e">
        <f t="shared" ref="E48:E61" si="5">D48/$D$41</f>
        <v>#REF!</v>
      </c>
      <c r="F48" s="107"/>
    </row>
    <row r="49" spans="3:6" ht="15">
      <c r="C49" s="96" t="s">
        <v>5</v>
      </c>
      <c r="D49" s="94" t="e">
        <f t="shared" si="4"/>
        <v>#REF!</v>
      </c>
      <c r="E49" s="97" t="e">
        <f t="shared" si="5"/>
        <v>#REF!</v>
      </c>
      <c r="F49" s="107"/>
    </row>
    <row r="50" spans="3:6" ht="15">
      <c r="C50" s="96" t="s">
        <v>4</v>
      </c>
      <c r="D50" s="94" t="e">
        <f t="shared" si="4"/>
        <v>#REF!</v>
      </c>
      <c r="E50" s="97" t="e">
        <f t="shared" si="5"/>
        <v>#REF!</v>
      </c>
      <c r="F50" s="107"/>
    </row>
    <row r="51" spans="3:6" ht="15">
      <c r="C51" s="96" t="s">
        <v>413</v>
      </c>
      <c r="D51" s="94" t="e">
        <f t="shared" si="4"/>
        <v>#REF!</v>
      </c>
      <c r="E51" s="97" t="e">
        <f t="shared" si="5"/>
        <v>#REF!</v>
      </c>
      <c r="F51" s="107"/>
    </row>
    <row r="52" spans="3:6" ht="15">
      <c r="C52" s="96" t="s">
        <v>417</v>
      </c>
      <c r="D52" s="94" t="e">
        <f t="shared" si="4"/>
        <v>#REF!</v>
      </c>
      <c r="E52" s="97" t="e">
        <f t="shared" si="5"/>
        <v>#REF!</v>
      </c>
      <c r="F52" s="107"/>
    </row>
    <row r="53" spans="3:6" ht="15">
      <c r="C53" s="96" t="s">
        <v>419</v>
      </c>
      <c r="D53" s="94" t="e">
        <f t="shared" si="4"/>
        <v>#REF!</v>
      </c>
      <c r="E53" s="97" t="e">
        <f t="shared" si="5"/>
        <v>#REF!</v>
      </c>
      <c r="F53" s="107"/>
    </row>
    <row r="54" spans="3:6" ht="15">
      <c r="C54" s="96" t="s">
        <v>74</v>
      </c>
      <c r="D54" s="94" t="e">
        <f t="shared" si="4"/>
        <v>#REF!</v>
      </c>
      <c r="E54" s="97" t="e">
        <f t="shared" si="5"/>
        <v>#REF!</v>
      </c>
      <c r="F54" s="107"/>
    </row>
    <row r="55" spans="3:6" ht="15">
      <c r="C55" s="96" t="s">
        <v>304</v>
      </c>
      <c r="D55" s="94" t="e">
        <f t="shared" si="4"/>
        <v>#REF!</v>
      </c>
      <c r="E55" s="97" t="e">
        <f t="shared" si="5"/>
        <v>#REF!</v>
      </c>
      <c r="F55" s="107"/>
    </row>
    <row r="56" spans="3:6" ht="15">
      <c r="C56" s="96" t="s">
        <v>387</v>
      </c>
      <c r="D56" s="94" t="e">
        <f t="shared" si="4"/>
        <v>#REF!</v>
      </c>
      <c r="E56" s="97" t="e">
        <f t="shared" si="5"/>
        <v>#REF!</v>
      </c>
      <c r="F56" s="107"/>
    </row>
    <row r="57" spans="3:6" ht="15">
      <c r="C57" s="96" t="s">
        <v>6</v>
      </c>
      <c r="D57" s="94" t="e">
        <f t="shared" si="4"/>
        <v>#REF!</v>
      </c>
      <c r="E57" s="97" t="e">
        <f t="shared" si="5"/>
        <v>#REF!</v>
      </c>
      <c r="F57" s="107"/>
    </row>
    <row r="58" spans="3:6" ht="15">
      <c r="C58" s="96" t="s">
        <v>9</v>
      </c>
      <c r="D58" s="94" t="e">
        <f t="shared" si="4"/>
        <v>#REF!</v>
      </c>
      <c r="E58" s="97" t="e">
        <f t="shared" si="5"/>
        <v>#REF!</v>
      </c>
      <c r="F58" s="107"/>
    </row>
    <row r="59" spans="3:6" ht="15">
      <c r="C59" s="96" t="s">
        <v>418</v>
      </c>
      <c r="D59" s="94" t="e">
        <f t="shared" si="4"/>
        <v>#REF!</v>
      </c>
      <c r="E59" s="97" t="e">
        <f t="shared" si="5"/>
        <v>#REF!</v>
      </c>
      <c r="F59" s="107"/>
    </row>
    <row r="60" spans="3:6" ht="15">
      <c r="C60" s="98" t="s">
        <v>303</v>
      </c>
      <c r="D60" s="94" t="e">
        <f t="shared" si="4"/>
        <v>#REF!</v>
      </c>
      <c r="E60" s="97" t="e">
        <f t="shared" si="5"/>
        <v>#REF!</v>
      </c>
      <c r="F60" s="107"/>
    </row>
    <row r="61" spans="3:6" ht="15">
      <c r="C61" s="98" t="s">
        <v>73</v>
      </c>
      <c r="D61" s="94" t="e">
        <f t="shared" si="4"/>
        <v>#REF!</v>
      </c>
      <c r="E61" s="105" t="e">
        <f t="shared" si="5"/>
        <v>#REF!</v>
      </c>
      <c r="F61" s="107"/>
    </row>
    <row r="62" spans="3:6" ht="15">
      <c r="C62" s="99" t="s">
        <v>421</v>
      </c>
      <c r="D62" s="104" t="e">
        <f>SUM(D48:D61)</f>
        <v>#REF!</v>
      </c>
      <c r="E62" s="101"/>
      <c r="F62" s="108"/>
    </row>
  </sheetData>
  <pageMargins left="0.7" right="0.7" top="0.75" bottom="0.75" header="0.3" footer="0.3"/>
  <pageSetup orientation="portrait" horizontalDpi="360" verticalDpi="360" r:id="rId1"/>
  <headerFooter>
    <oddFooter>&amp;L&amp;1#&amp;"Calibri"&amp;8&amp;K000000Sensitivity: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>
    <tabColor indexed="11"/>
  </sheetPr>
  <dimension ref="A1:S202"/>
  <sheetViews>
    <sheetView topLeftCell="A55" workbookViewId="0">
      <selection activeCell="B82" sqref="B82"/>
    </sheetView>
  </sheetViews>
  <sheetFormatPr defaultColWidth="11.42578125" defaultRowHeight="12.75"/>
  <cols>
    <col min="1" max="1" width="22.42578125" bestFit="1" customWidth="1"/>
    <col min="2" max="2" width="22.42578125" customWidth="1"/>
  </cols>
  <sheetData>
    <row r="1" spans="1:19" s="52" customFormat="1">
      <c r="A1" s="52" t="s">
        <v>75</v>
      </c>
      <c r="B1" s="52" t="s">
        <v>315</v>
      </c>
      <c r="C1" s="52" t="s">
        <v>322</v>
      </c>
      <c r="D1" s="52" t="s">
        <v>323</v>
      </c>
      <c r="E1" s="52" t="s">
        <v>76</v>
      </c>
      <c r="F1" s="52" t="s">
        <v>77</v>
      </c>
      <c r="G1" s="52" t="s">
        <v>78</v>
      </c>
      <c r="H1" s="52" t="s">
        <v>408</v>
      </c>
      <c r="I1" s="52" t="s">
        <v>79</v>
      </c>
      <c r="J1" s="52" t="s">
        <v>80</v>
      </c>
      <c r="K1" s="52" t="s">
        <v>81</v>
      </c>
    </row>
    <row r="2" spans="1:19">
      <c r="A2" s="53" t="s">
        <v>82</v>
      </c>
      <c r="B2" s="53" t="s">
        <v>82</v>
      </c>
      <c r="C2" s="53" t="s">
        <v>393</v>
      </c>
      <c r="D2" s="53" t="s">
        <v>83</v>
      </c>
      <c r="E2" s="53" t="s">
        <v>324</v>
      </c>
      <c r="F2" s="53" t="s">
        <v>84</v>
      </c>
      <c r="G2" s="53" t="s">
        <v>85</v>
      </c>
      <c r="H2" s="53" t="s">
        <v>86</v>
      </c>
      <c r="I2" s="53" t="s">
        <v>87</v>
      </c>
      <c r="J2" s="53" t="s">
        <v>17</v>
      </c>
      <c r="K2" s="53" t="s">
        <v>88</v>
      </c>
      <c r="L2" s="53"/>
      <c r="N2" s="53"/>
      <c r="O2" s="53"/>
      <c r="P2" s="53"/>
      <c r="Q2" s="53"/>
      <c r="R2" s="53"/>
      <c r="S2" s="53"/>
    </row>
    <row r="3" spans="1:19">
      <c r="A3" s="53" t="s">
        <v>89</v>
      </c>
      <c r="B3" s="53" t="s">
        <v>89</v>
      </c>
      <c r="C3" s="53" t="s">
        <v>90</v>
      </c>
      <c r="D3" s="53" t="s">
        <v>91</v>
      </c>
      <c r="E3" s="53" t="s">
        <v>92</v>
      </c>
      <c r="F3" s="53" t="s">
        <v>93</v>
      </c>
      <c r="G3" s="53" t="s">
        <v>94</v>
      </c>
      <c r="H3" s="53" t="s">
        <v>95</v>
      </c>
      <c r="I3" s="53" t="s">
        <v>325</v>
      </c>
      <c r="J3" s="53" t="s">
        <v>18</v>
      </c>
      <c r="K3" s="53" t="s">
        <v>96</v>
      </c>
    </row>
    <row r="4" spans="1:19">
      <c r="A4" s="53" t="s">
        <v>396</v>
      </c>
      <c r="B4" s="53" t="s">
        <v>13</v>
      </c>
      <c r="D4" s="53" t="s">
        <v>97</v>
      </c>
      <c r="E4" s="53" t="s">
        <v>98</v>
      </c>
      <c r="F4" s="53" t="s">
        <v>10</v>
      </c>
      <c r="G4" s="53" t="s">
        <v>1</v>
      </c>
      <c r="H4" s="53" t="s">
        <v>99</v>
      </c>
      <c r="I4" s="53" t="s">
        <v>100</v>
      </c>
      <c r="J4" s="53" t="s">
        <v>19</v>
      </c>
      <c r="K4" s="53" t="s">
        <v>101</v>
      </c>
    </row>
    <row r="5" spans="1:19">
      <c r="A5" s="53" t="s">
        <v>397</v>
      </c>
      <c r="B5" s="53" t="s">
        <v>306</v>
      </c>
      <c r="E5" s="53" t="s">
        <v>102</v>
      </c>
      <c r="G5" s="53" t="s">
        <v>103</v>
      </c>
      <c r="H5" s="53" t="s">
        <v>104</v>
      </c>
      <c r="I5" s="53" t="s">
        <v>326</v>
      </c>
      <c r="J5" s="53" t="s">
        <v>20</v>
      </c>
      <c r="K5" s="53" t="s">
        <v>105</v>
      </c>
    </row>
    <row r="6" spans="1:19">
      <c r="A6" s="53" t="s">
        <v>106</v>
      </c>
      <c r="B6" s="53" t="s">
        <v>307</v>
      </c>
      <c r="H6" s="53" t="s">
        <v>107</v>
      </c>
      <c r="I6" s="53" t="s">
        <v>327</v>
      </c>
      <c r="J6" s="53" t="s">
        <v>21</v>
      </c>
      <c r="K6" s="53" t="s">
        <v>108</v>
      </c>
    </row>
    <row r="7" spans="1:19">
      <c r="A7" s="53" t="s">
        <v>109</v>
      </c>
      <c r="B7" s="53" t="s">
        <v>308</v>
      </c>
      <c r="H7" s="53" t="s">
        <v>110</v>
      </c>
      <c r="I7" s="53" t="s">
        <v>328</v>
      </c>
      <c r="J7" s="53" t="s">
        <v>22</v>
      </c>
      <c r="K7" s="53" t="s">
        <v>111</v>
      </c>
    </row>
    <row r="8" spans="1:19">
      <c r="A8" s="53" t="s">
        <v>112</v>
      </c>
      <c r="B8" s="53" t="s">
        <v>112</v>
      </c>
      <c r="H8" s="53" t="s">
        <v>113</v>
      </c>
      <c r="I8" s="53" t="s">
        <v>329</v>
      </c>
      <c r="J8" s="53" t="s">
        <v>23</v>
      </c>
      <c r="K8" s="53" t="s">
        <v>114</v>
      </c>
    </row>
    <row r="9" spans="1:19">
      <c r="A9" s="53" t="s">
        <v>115</v>
      </c>
      <c r="B9" s="53" t="s">
        <v>309</v>
      </c>
      <c r="H9" s="53" t="s">
        <v>116</v>
      </c>
      <c r="I9" s="53" t="s">
        <v>117</v>
      </c>
      <c r="J9" s="53" t="s">
        <v>24</v>
      </c>
      <c r="K9" s="53" t="s">
        <v>118</v>
      </c>
    </row>
    <row r="10" spans="1:19">
      <c r="A10" s="53" t="s">
        <v>119</v>
      </c>
      <c r="B10" s="53" t="s">
        <v>310</v>
      </c>
      <c r="H10" s="53" t="s">
        <v>120</v>
      </c>
      <c r="I10" s="53" t="s">
        <v>121</v>
      </c>
      <c r="J10" s="53" t="s">
        <v>25</v>
      </c>
      <c r="K10" s="53" t="s">
        <v>122</v>
      </c>
    </row>
    <row r="11" spans="1:19">
      <c r="A11" s="53" t="s">
        <v>123</v>
      </c>
      <c r="B11" s="53" t="s">
        <v>311</v>
      </c>
      <c r="H11" s="53" t="s">
        <v>124</v>
      </c>
      <c r="I11" s="53" t="s">
        <v>125</v>
      </c>
      <c r="J11" s="53" t="s">
        <v>26</v>
      </c>
      <c r="K11" s="53" t="s">
        <v>126</v>
      </c>
    </row>
    <row r="12" spans="1:19">
      <c r="A12" s="53" t="s">
        <v>127</v>
      </c>
      <c r="B12" s="53" t="s">
        <v>312</v>
      </c>
      <c r="H12" s="53" t="s">
        <v>128</v>
      </c>
      <c r="I12" s="53" t="s">
        <v>129</v>
      </c>
      <c r="J12" s="53" t="s">
        <v>27</v>
      </c>
      <c r="K12" s="53" t="s">
        <v>130</v>
      </c>
    </row>
    <row r="13" spans="1:19">
      <c r="A13" s="53" t="s">
        <v>131</v>
      </c>
      <c r="B13" s="53" t="s">
        <v>313</v>
      </c>
      <c r="H13" s="53" t="s">
        <v>132</v>
      </c>
      <c r="I13" s="53" t="s">
        <v>133</v>
      </c>
      <c r="J13" s="53" t="s">
        <v>28</v>
      </c>
      <c r="K13" s="53" t="s">
        <v>134</v>
      </c>
    </row>
    <row r="14" spans="1:19">
      <c r="A14" s="53" t="s">
        <v>135</v>
      </c>
      <c r="B14" s="53" t="s">
        <v>314</v>
      </c>
      <c r="I14" s="53" t="s">
        <v>136</v>
      </c>
      <c r="J14" s="53" t="s">
        <v>29</v>
      </c>
      <c r="K14" s="53" t="s">
        <v>137</v>
      </c>
    </row>
    <row r="15" spans="1:19">
      <c r="A15" s="53" t="s">
        <v>398</v>
      </c>
      <c r="B15" s="53" t="s">
        <v>398</v>
      </c>
      <c r="I15" s="53" t="s">
        <v>138</v>
      </c>
      <c r="J15" s="53" t="s">
        <v>30</v>
      </c>
      <c r="K15" s="53" t="s">
        <v>139</v>
      </c>
    </row>
    <row r="16" spans="1:19">
      <c r="A16" s="53" t="s">
        <v>399</v>
      </c>
      <c r="B16" s="53" t="s">
        <v>399</v>
      </c>
      <c r="I16" s="53" t="s">
        <v>140</v>
      </c>
      <c r="K16" s="53" t="s">
        <v>141</v>
      </c>
    </row>
    <row r="17" spans="1:11">
      <c r="A17" s="53" t="s">
        <v>142</v>
      </c>
      <c r="B17" s="53" t="s">
        <v>142</v>
      </c>
      <c r="I17" s="53" t="s">
        <v>143</v>
      </c>
      <c r="K17" s="53" t="s">
        <v>144</v>
      </c>
    </row>
    <row r="18" spans="1:11">
      <c r="A18" s="53" t="s">
        <v>145</v>
      </c>
      <c r="B18" s="53" t="s">
        <v>145</v>
      </c>
      <c r="I18" s="53" t="s">
        <v>146</v>
      </c>
      <c r="K18" s="53" t="s">
        <v>147</v>
      </c>
    </row>
    <row r="19" spans="1:11">
      <c r="I19" s="53" t="s">
        <v>148</v>
      </c>
      <c r="K19" s="53" t="s">
        <v>149</v>
      </c>
    </row>
    <row r="20" spans="1:11">
      <c r="A20" s="53" t="s">
        <v>400</v>
      </c>
      <c r="B20" s="53" t="s">
        <v>400</v>
      </c>
      <c r="I20" s="53" t="s">
        <v>150</v>
      </c>
      <c r="K20" s="53" t="s">
        <v>151</v>
      </c>
    </row>
    <row r="21" spans="1:11">
      <c r="I21" s="53" t="s">
        <v>152</v>
      </c>
      <c r="K21" s="53" t="s">
        <v>153</v>
      </c>
    </row>
    <row r="22" spans="1:11">
      <c r="I22" s="53" t="s">
        <v>154</v>
      </c>
      <c r="K22" s="53" t="s">
        <v>410</v>
      </c>
    </row>
    <row r="23" spans="1:11">
      <c r="I23" s="53" t="s">
        <v>155</v>
      </c>
      <c r="K23" s="53" t="s">
        <v>156</v>
      </c>
    </row>
    <row r="24" spans="1:11">
      <c r="I24" s="53" t="s">
        <v>157</v>
      </c>
      <c r="K24" s="53" t="s">
        <v>158</v>
      </c>
    </row>
    <row r="25" spans="1:11">
      <c r="A25" s="53" t="s">
        <v>31</v>
      </c>
      <c r="B25" s="53"/>
      <c r="I25" s="53" t="s">
        <v>159</v>
      </c>
      <c r="K25" s="53" t="s">
        <v>160</v>
      </c>
    </row>
    <row r="26" spans="1:11">
      <c r="A26" s="53" t="s">
        <v>32</v>
      </c>
      <c r="B26" s="53"/>
      <c r="I26" s="53" t="s">
        <v>161</v>
      </c>
      <c r="K26" s="53" t="s">
        <v>72</v>
      </c>
    </row>
    <row r="27" spans="1:11">
      <c r="A27" s="53" t="s">
        <v>33</v>
      </c>
      <c r="B27" s="53"/>
      <c r="I27" s="53" t="s">
        <v>330</v>
      </c>
    </row>
    <row r="28" spans="1:11">
      <c r="A28" s="53" t="s">
        <v>34</v>
      </c>
      <c r="B28" s="53"/>
      <c r="I28" s="53" t="s">
        <v>331</v>
      </c>
      <c r="K28" s="53" t="s">
        <v>409</v>
      </c>
    </row>
    <row r="29" spans="1:11">
      <c r="A29" s="53" t="s">
        <v>35</v>
      </c>
      <c r="B29" s="53" t="s">
        <v>316</v>
      </c>
      <c r="I29" s="53" t="s">
        <v>332</v>
      </c>
    </row>
    <row r="30" spans="1:11">
      <c r="A30" s="53" t="s">
        <v>396</v>
      </c>
      <c r="I30" s="53" t="s">
        <v>162</v>
      </c>
    </row>
    <row r="31" spans="1:11">
      <c r="A31" s="53" t="s">
        <v>36</v>
      </c>
      <c r="B31" s="53"/>
      <c r="I31" s="53" t="s">
        <v>163</v>
      </c>
    </row>
    <row r="32" spans="1:11">
      <c r="A32" s="53" t="s">
        <v>37</v>
      </c>
      <c r="B32" s="53"/>
      <c r="I32" s="53" t="s">
        <v>164</v>
      </c>
    </row>
    <row r="33" spans="1:9">
      <c r="A33" s="53" t="s">
        <v>38</v>
      </c>
      <c r="B33" s="53"/>
      <c r="I33" s="53" t="s">
        <v>165</v>
      </c>
    </row>
    <row r="34" spans="1:9">
      <c r="A34" s="53" t="s">
        <v>31</v>
      </c>
      <c r="B34" s="53"/>
      <c r="I34" s="53" t="s">
        <v>166</v>
      </c>
    </row>
    <row r="35" spans="1:9">
      <c r="A35" s="53" t="s">
        <v>39</v>
      </c>
      <c r="B35" s="53"/>
      <c r="I35" s="53" t="s">
        <v>167</v>
      </c>
    </row>
    <row r="36" spans="1:9">
      <c r="A36" s="53" t="s">
        <v>40</v>
      </c>
      <c r="B36" s="53"/>
      <c r="I36" s="53" t="s">
        <v>168</v>
      </c>
    </row>
    <row r="37" spans="1:9">
      <c r="A37" s="53" t="s">
        <v>41</v>
      </c>
      <c r="B37" s="53" t="s">
        <v>317</v>
      </c>
      <c r="I37" s="53" t="s">
        <v>169</v>
      </c>
    </row>
    <row r="38" spans="1:9">
      <c r="A38" s="53" t="s">
        <v>397</v>
      </c>
      <c r="B38" s="53"/>
      <c r="I38" s="53" t="s">
        <v>170</v>
      </c>
    </row>
    <row r="39" spans="1:9">
      <c r="A39" s="53" t="s">
        <v>42</v>
      </c>
      <c r="B39" s="53"/>
      <c r="I39" s="53" t="s">
        <v>171</v>
      </c>
    </row>
    <row r="40" spans="1:9">
      <c r="A40" s="53" t="s">
        <v>43</v>
      </c>
      <c r="B40" s="53"/>
      <c r="I40" s="53" t="s">
        <v>172</v>
      </c>
    </row>
    <row r="41" spans="1:9">
      <c r="A41" s="53" t="s">
        <v>44</v>
      </c>
      <c r="B41" s="53"/>
      <c r="I41" s="53" t="s">
        <v>173</v>
      </c>
    </row>
    <row r="42" spans="1:9">
      <c r="A42" s="53" t="s">
        <v>398</v>
      </c>
      <c r="B42" s="53"/>
      <c r="I42" s="53" t="s">
        <v>174</v>
      </c>
    </row>
    <row r="43" spans="1:9">
      <c r="A43" s="53" t="s">
        <v>45</v>
      </c>
      <c r="B43" s="53"/>
      <c r="I43" s="53" t="s">
        <v>175</v>
      </c>
    </row>
    <row r="44" spans="1:9">
      <c r="A44" s="53" t="s">
        <v>46</v>
      </c>
      <c r="B44" s="53"/>
      <c r="I44" s="53" t="s">
        <v>176</v>
      </c>
    </row>
    <row r="45" spans="1:9">
      <c r="A45" s="53" t="s">
        <v>47</v>
      </c>
      <c r="B45" s="53"/>
      <c r="I45" s="53" t="s">
        <v>177</v>
      </c>
    </row>
    <row r="46" spans="1:9">
      <c r="A46" s="53" t="s">
        <v>178</v>
      </c>
      <c r="B46" s="53"/>
      <c r="I46" s="53" t="s">
        <v>179</v>
      </c>
    </row>
    <row r="47" spans="1:9">
      <c r="A47" s="53" t="s">
        <v>48</v>
      </c>
      <c r="B47" s="53"/>
      <c r="I47" s="53" t="s">
        <v>180</v>
      </c>
    </row>
    <row r="48" spans="1:9">
      <c r="A48" s="53" t="s">
        <v>42</v>
      </c>
      <c r="B48" s="53"/>
      <c r="I48" s="53" t="s">
        <v>181</v>
      </c>
    </row>
    <row r="49" spans="1:9">
      <c r="A49" s="53" t="s">
        <v>182</v>
      </c>
      <c r="B49" s="53" t="s">
        <v>182</v>
      </c>
      <c r="I49" s="53" t="s">
        <v>183</v>
      </c>
    </row>
    <row r="50" spans="1:9">
      <c r="A50" s="53" t="s">
        <v>49</v>
      </c>
      <c r="B50" s="53" t="s">
        <v>49</v>
      </c>
      <c r="I50" s="53" t="s">
        <v>184</v>
      </c>
    </row>
    <row r="51" spans="1:9">
      <c r="A51" s="53" t="s">
        <v>50</v>
      </c>
      <c r="B51" s="53" t="s">
        <v>50</v>
      </c>
      <c r="I51" s="53" t="s">
        <v>185</v>
      </c>
    </row>
    <row r="52" spans="1:9">
      <c r="A52" s="53" t="s">
        <v>51</v>
      </c>
      <c r="B52" s="53" t="s">
        <v>51</v>
      </c>
      <c r="I52" s="53" t="s">
        <v>186</v>
      </c>
    </row>
    <row r="53" spans="1:9">
      <c r="A53" s="53" t="s">
        <v>52</v>
      </c>
      <c r="B53" s="53" t="s">
        <v>52</v>
      </c>
      <c r="I53" s="53" t="s">
        <v>187</v>
      </c>
    </row>
    <row r="54" spans="1:9">
      <c r="A54" s="53" t="s">
        <v>399</v>
      </c>
      <c r="B54" s="53" t="s">
        <v>399</v>
      </c>
      <c r="I54" s="53" t="s">
        <v>188</v>
      </c>
    </row>
    <row r="55" spans="1:9">
      <c r="A55" s="53" t="s">
        <v>53</v>
      </c>
      <c r="B55" s="53" t="s">
        <v>53</v>
      </c>
      <c r="I55" s="53" t="s">
        <v>189</v>
      </c>
    </row>
    <row r="56" spans="1:9">
      <c r="A56" s="53" t="s">
        <v>54</v>
      </c>
      <c r="B56" s="53" t="s">
        <v>54</v>
      </c>
      <c r="I56" s="53" t="s">
        <v>190</v>
      </c>
    </row>
    <row r="57" spans="1:9">
      <c r="A57" s="53" t="s">
        <v>55</v>
      </c>
      <c r="B57" s="53" t="s">
        <v>55</v>
      </c>
      <c r="I57" s="53" t="s">
        <v>191</v>
      </c>
    </row>
    <row r="58" spans="1:9">
      <c r="A58" s="53" t="s">
        <v>192</v>
      </c>
      <c r="B58" s="53" t="s">
        <v>192</v>
      </c>
      <c r="I58" s="53" t="s">
        <v>193</v>
      </c>
    </row>
    <row r="59" spans="1:9">
      <c r="A59" s="53" t="s">
        <v>56</v>
      </c>
      <c r="B59" s="53" t="s">
        <v>56</v>
      </c>
      <c r="I59" s="53" t="s">
        <v>194</v>
      </c>
    </row>
    <row r="60" spans="1:9">
      <c r="A60" s="53" t="s">
        <v>57</v>
      </c>
      <c r="B60" s="53" t="s">
        <v>57</v>
      </c>
      <c r="I60" s="53" t="s">
        <v>195</v>
      </c>
    </row>
    <row r="61" spans="1:9">
      <c r="A61" s="53" t="s">
        <v>196</v>
      </c>
      <c r="B61" s="53" t="s">
        <v>196</v>
      </c>
      <c r="I61" s="53" t="s">
        <v>197</v>
      </c>
    </row>
    <row r="62" spans="1:9">
      <c r="A62" s="53" t="s">
        <v>58</v>
      </c>
      <c r="B62" s="53" t="s">
        <v>58</v>
      </c>
      <c r="I62" s="53" t="s">
        <v>198</v>
      </c>
    </row>
    <row r="63" spans="1:9">
      <c r="A63" s="53" t="s">
        <v>59</v>
      </c>
      <c r="B63" s="53" t="s">
        <v>59</v>
      </c>
      <c r="I63" s="53" t="s">
        <v>199</v>
      </c>
    </row>
    <row r="64" spans="1:9">
      <c r="A64" s="53" t="s">
        <v>60</v>
      </c>
      <c r="B64" s="53" t="s">
        <v>60</v>
      </c>
      <c r="I64" s="53" t="s">
        <v>200</v>
      </c>
    </row>
    <row r="65" spans="1:9">
      <c r="A65" s="53" t="s">
        <v>61</v>
      </c>
      <c r="B65" s="53" t="s">
        <v>61</v>
      </c>
      <c r="I65" s="53" t="s">
        <v>201</v>
      </c>
    </row>
    <row r="66" spans="1:9">
      <c r="A66" s="53" t="s">
        <v>50</v>
      </c>
      <c r="B66" s="53" t="s">
        <v>50</v>
      </c>
      <c r="I66" s="53" t="s">
        <v>202</v>
      </c>
    </row>
    <row r="67" spans="1:9">
      <c r="A67" s="53" t="s">
        <v>203</v>
      </c>
      <c r="B67" s="53" t="s">
        <v>203</v>
      </c>
      <c r="I67" s="53" t="s">
        <v>204</v>
      </c>
    </row>
    <row r="68" spans="1:9">
      <c r="A68" s="53" t="s">
        <v>62</v>
      </c>
      <c r="B68" s="53" t="s">
        <v>62</v>
      </c>
      <c r="I68" s="53" t="s">
        <v>205</v>
      </c>
    </row>
    <row r="69" spans="1:9">
      <c r="A69" s="53" t="s">
        <v>206</v>
      </c>
      <c r="B69" s="53" t="s">
        <v>206</v>
      </c>
      <c r="I69" s="53" t="s">
        <v>207</v>
      </c>
    </row>
    <row r="70" spans="1:9">
      <c r="A70" s="53" t="s">
        <v>208</v>
      </c>
      <c r="B70" s="53" t="s">
        <v>208</v>
      </c>
      <c r="I70" s="53" t="s">
        <v>209</v>
      </c>
    </row>
    <row r="71" spans="1:9">
      <c r="A71" s="53" t="s">
        <v>210</v>
      </c>
      <c r="B71" s="53" t="s">
        <v>210</v>
      </c>
      <c r="I71" s="53" t="s">
        <v>211</v>
      </c>
    </row>
    <row r="72" spans="1:9">
      <c r="A72" s="53" t="s">
        <v>212</v>
      </c>
      <c r="B72" s="53" t="s">
        <v>212</v>
      </c>
      <c r="I72" s="53" t="s">
        <v>213</v>
      </c>
    </row>
    <row r="73" spans="1:9">
      <c r="A73" s="53" t="s">
        <v>63</v>
      </c>
      <c r="B73" s="53" t="s">
        <v>63</v>
      </c>
      <c r="I73" s="53" t="s">
        <v>214</v>
      </c>
    </row>
    <row r="74" spans="1:9">
      <c r="A74" s="53" t="s">
        <v>64</v>
      </c>
      <c r="B74" s="53" t="s">
        <v>64</v>
      </c>
      <c r="I74" s="53" t="s">
        <v>215</v>
      </c>
    </row>
    <row r="75" spans="1:9">
      <c r="A75" s="53" t="s">
        <v>65</v>
      </c>
      <c r="B75" s="53" t="s">
        <v>65</v>
      </c>
      <c r="I75" s="53" t="s">
        <v>216</v>
      </c>
    </row>
    <row r="76" spans="1:9">
      <c r="A76" s="53" t="s">
        <v>217</v>
      </c>
      <c r="B76" s="53" t="s">
        <v>217</v>
      </c>
      <c r="I76" s="53" t="s">
        <v>218</v>
      </c>
    </row>
    <row r="77" spans="1:9">
      <c r="A77" s="53" t="s">
        <v>66</v>
      </c>
      <c r="B77" s="53" t="s">
        <v>66</v>
      </c>
      <c r="I77" s="53" t="s">
        <v>219</v>
      </c>
    </row>
    <row r="78" spans="1:9">
      <c r="A78" s="53" t="s">
        <v>67</v>
      </c>
      <c r="B78" s="53" t="s">
        <v>67</v>
      </c>
      <c r="I78" s="53" t="s">
        <v>220</v>
      </c>
    </row>
    <row r="79" spans="1:9">
      <c r="A79" s="53" t="s">
        <v>68</v>
      </c>
      <c r="B79" s="53" t="s">
        <v>68</v>
      </c>
      <c r="I79" s="53" t="s">
        <v>221</v>
      </c>
    </row>
    <row r="80" spans="1:9">
      <c r="A80" s="53" t="s">
        <v>222</v>
      </c>
      <c r="B80" s="53" t="s">
        <v>69</v>
      </c>
      <c r="I80" s="53" t="s">
        <v>223</v>
      </c>
    </row>
    <row r="81" spans="1:9">
      <c r="A81" s="53" t="s">
        <v>69</v>
      </c>
      <c r="B81" s="53" t="s">
        <v>70</v>
      </c>
      <c r="I81" s="53" t="s">
        <v>224</v>
      </c>
    </row>
    <row r="82" spans="1:9">
      <c r="A82" s="53" t="s">
        <v>70</v>
      </c>
      <c r="B82" s="53" t="s">
        <v>71</v>
      </c>
      <c r="I82" s="53" t="s">
        <v>225</v>
      </c>
    </row>
    <row r="83" spans="1:9">
      <c r="A83" s="53" t="s">
        <v>71</v>
      </c>
      <c r="B83" s="53" t="s">
        <v>318</v>
      </c>
      <c r="I83" s="53" t="s">
        <v>226</v>
      </c>
    </row>
    <row r="84" spans="1:9">
      <c r="A84" s="53" t="s">
        <v>51</v>
      </c>
      <c r="B84" s="53" t="s">
        <v>51</v>
      </c>
      <c r="I84" s="53" t="s">
        <v>227</v>
      </c>
    </row>
    <row r="85" spans="1:9">
      <c r="I85" s="53" t="s">
        <v>228</v>
      </c>
    </row>
    <row r="86" spans="1:9">
      <c r="I86" s="53" t="s">
        <v>229</v>
      </c>
    </row>
    <row r="87" spans="1:9">
      <c r="I87" s="53" t="s">
        <v>230</v>
      </c>
    </row>
    <row r="88" spans="1:9">
      <c r="I88" s="53" t="s">
        <v>231</v>
      </c>
    </row>
    <row r="89" spans="1:9">
      <c r="I89" s="53" t="s">
        <v>333</v>
      </c>
    </row>
    <row r="90" spans="1:9">
      <c r="I90" s="53" t="s">
        <v>334</v>
      </c>
    </row>
    <row r="91" spans="1:9">
      <c r="I91" s="53" t="s">
        <v>335</v>
      </c>
    </row>
    <row r="92" spans="1:9">
      <c r="I92" s="53" t="s">
        <v>336</v>
      </c>
    </row>
    <row r="93" spans="1:9">
      <c r="I93" s="53" t="s">
        <v>337</v>
      </c>
    </row>
    <row r="94" spans="1:9">
      <c r="I94" s="53" t="s">
        <v>232</v>
      </c>
    </row>
    <row r="95" spans="1:9">
      <c r="I95" s="53" t="s">
        <v>233</v>
      </c>
    </row>
    <row r="96" spans="1:9">
      <c r="I96" s="53" t="s">
        <v>234</v>
      </c>
    </row>
    <row r="97" spans="9:9">
      <c r="I97" s="53" t="s">
        <v>235</v>
      </c>
    </row>
    <row r="98" spans="9:9">
      <c r="I98" s="53" t="s">
        <v>236</v>
      </c>
    </row>
    <row r="99" spans="9:9">
      <c r="I99" s="53" t="s">
        <v>237</v>
      </c>
    </row>
    <row r="100" spans="9:9">
      <c r="I100" s="53" t="s">
        <v>238</v>
      </c>
    </row>
    <row r="101" spans="9:9">
      <c r="I101" s="53" t="s">
        <v>239</v>
      </c>
    </row>
    <row r="102" spans="9:9">
      <c r="I102" s="53" t="s">
        <v>338</v>
      </c>
    </row>
    <row r="103" spans="9:9">
      <c r="I103" s="53" t="s">
        <v>339</v>
      </c>
    </row>
    <row r="104" spans="9:9">
      <c r="I104" s="53" t="s">
        <v>340</v>
      </c>
    </row>
    <row r="105" spans="9:9">
      <c r="I105" s="53" t="s">
        <v>341</v>
      </c>
    </row>
    <row r="106" spans="9:9">
      <c r="I106" s="53" t="s">
        <v>240</v>
      </c>
    </row>
    <row r="107" spans="9:9">
      <c r="I107" s="53" t="s">
        <v>241</v>
      </c>
    </row>
    <row r="108" spans="9:9">
      <c r="I108" s="53" t="s">
        <v>242</v>
      </c>
    </row>
    <row r="109" spans="9:9">
      <c r="I109" s="53" t="s">
        <v>243</v>
      </c>
    </row>
    <row r="110" spans="9:9">
      <c r="I110" s="53" t="s">
        <v>244</v>
      </c>
    </row>
    <row r="111" spans="9:9">
      <c r="I111" s="53" t="s">
        <v>342</v>
      </c>
    </row>
    <row r="112" spans="9:9">
      <c r="I112" s="53" t="s">
        <v>343</v>
      </c>
    </row>
    <row r="113" spans="9:9">
      <c r="I113" s="53" t="s">
        <v>344</v>
      </c>
    </row>
    <row r="114" spans="9:9">
      <c r="I114" s="53" t="s">
        <v>345</v>
      </c>
    </row>
    <row r="115" spans="9:9">
      <c r="I115" s="53" t="s">
        <v>346</v>
      </c>
    </row>
    <row r="116" spans="9:9">
      <c r="I116" s="53" t="s">
        <v>347</v>
      </c>
    </row>
    <row r="117" spans="9:9">
      <c r="I117" s="53" t="s">
        <v>245</v>
      </c>
    </row>
    <row r="118" spans="9:9">
      <c r="I118" s="53" t="s">
        <v>246</v>
      </c>
    </row>
    <row r="119" spans="9:9">
      <c r="I119" s="53" t="s">
        <v>247</v>
      </c>
    </row>
    <row r="120" spans="9:9">
      <c r="I120" s="53" t="s">
        <v>248</v>
      </c>
    </row>
    <row r="121" spans="9:9">
      <c r="I121" s="53" t="s">
        <v>249</v>
      </c>
    </row>
    <row r="122" spans="9:9">
      <c r="I122" s="53" t="s">
        <v>250</v>
      </c>
    </row>
    <row r="123" spans="9:9">
      <c r="I123" s="53" t="s">
        <v>251</v>
      </c>
    </row>
    <row r="124" spans="9:9">
      <c r="I124" s="53" t="s">
        <v>252</v>
      </c>
    </row>
    <row r="125" spans="9:9">
      <c r="I125" s="53" t="s">
        <v>253</v>
      </c>
    </row>
    <row r="126" spans="9:9">
      <c r="I126" s="53" t="s">
        <v>254</v>
      </c>
    </row>
    <row r="127" spans="9:9">
      <c r="I127" s="53" t="s">
        <v>255</v>
      </c>
    </row>
    <row r="128" spans="9:9">
      <c r="I128" s="53" t="s">
        <v>256</v>
      </c>
    </row>
    <row r="129" spans="9:9">
      <c r="I129" s="53" t="s">
        <v>257</v>
      </c>
    </row>
    <row r="130" spans="9:9">
      <c r="I130" s="53" t="s">
        <v>258</v>
      </c>
    </row>
    <row r="131" spans="9:9">
      <c r="I131" s="53" t="s">
        <v>259</v>
      </c>
    </row>
    <row r="132" spans="9:9">
      <c r="I132" s="53" t="s">
        <v>260</v>
      </c>
    </row>
    <row r="133" spans="9:9">
      <c r="I133" s="53" t="s">
        <v>261</v>
      </c>
    </row>
    <row r="134" spans="9:9">
      <c r="I134" s="53" t="s">
        <v>262</v>
      </c>
    </row>
    <row r="135" spans="9:9">
      <c r="I135" s="53" t="s">
        <v>263</v>
      </c>
    </row>
    <row r="136" spans="9:9">
      <c r="I136" s="53" t="s">
        <v>264</v>
      </c>
    </row>
    <row r="137" spans="9:9">
      <c r="I137" s="53" t="s">
        <v>265</v>
      </c>
    </row>
    <row r="138" spans="9:9">
      <c r="I138" s="53" t="s">
        <v>266</v>
      </c>
    </row>
    <row r="139" spans="9:9">
      <c r="I139" s="53" t="s">
        <v>267</v>
      </c>
    </row>
    <row r="140" spans="9:9">
      <c r="I140" s="53" t="s">
        <v>268</v>
      </c>
    </row>
    <row r="141" spans="9:9">
      <c r="I141" s="53" t="s">
        <v>269</v>
      </c>
    </row>
    <row r="142" spans="9:9">
      <c r="I142" s="53" t="s">
        <v>270</v>
      </c>
    </row>
    <row r="143" spans="9:9">
      <c r="I143" s="53" t="s">
        <v>348</v>
      </c>
    </row>
    <row r="144" spans="9:9">
      <c r="I144" s="53" t="s">
        <v>271</v>
      </c>
    </row>
    <row r="145" spans="9:9">
      <c r="I145" s="53" t="s">
        <v>272</v>
      </c>
    </row>
    <row r="146" spans="9:9">
      <c r="I146" s="53" t="s">
        <v>273</v>
      </c>
    </row>
    <row r="147" spans="9:9">
      <c r="I147" s="53" t="s">
        <v>274</v>
      </c>
    </row>
    <row r="148" spans="9:9">
      <c r="I148" s="53" t="s">
        <v>349</v>
      </c>
    </row>
    <row r="149" spans="9:9">
      <c r="I149" s="53" t="s">
        <v>275</v>
      </c>
    </row>
    <row r="150" spans="9:9">
      <c r="I150" s="53" t="s">
        <v>276</v>
      </c>
    </row>
    <row r="151" spans="9:9">
      <c r="I151" s="53" t="s">
        <v>277</v>
      </c>
    </row>
    <row r="152" spans="9:9">
      <c r="I152" s="53" t="s">
        <v>278</v>
      </c>
    </row>
    <row r="153" spans="9:9">
      <c r="I153" s="53" t="s">
        <v>279</v>
      </c>
    </row>
    <row r="154" spans="9:9">
      <c r="I154" s="53" t="s">
        <v>280</v>
      </c>
    </row>
    <row r="155" spans="9:9">
      <c r="I155" s="53" t="s">
        <v>281</v>
      </c>
    </row>
    <row r="156" spans="9:9">
      <c r="I156" s="53" t="s">
        <v>282</v>
      </c>
    </row>
    <row r="157" spans="9:9">
      <c r="I157" s="53" t="s">
        <v>283</v>
      </c>
    </row>
    <row r="158" spans="9:9">
      <c r="I158" s="53" t="s">
        <v>284</v>
      </c>
    </row>
    <row r="159" spans="9:9">
      <c r="I159" s="53" t="s">
        <v>285</v>
      </c>
    </row>
    <row r="160" spans="9:9">
      <c r="I160" s="53" t="s">
        <v>286</v>
      </c>
    </row>
    <row r="161" spans="9:9">
      <c r="I161" s="53" t="s">
        <v>287</v>
      </c>
    </row>
    <row r="162" spans="9:9">
      <c r="I162" s="53" t="s">
        <v>288</v>
      </c>
    </row>
    <row r="163" spans="9:9">
      <c r="I163" s="53" t="s">
        <v>289</v>
      </c>
    </row>
    <row r="164" spans="9:9">
      <c r="I164" s="53" t="s">
        <v>290</v>
      </c>
    </row>
    <row r="165" spans="9:9">
      <c r="I165" s="53" t="s">
        <v>350</v>
      </c>
    </row>
    <row r="166" spans="9:9">
      <c r="I166" s="53" t="s">
        <v>351</v>
      </c>
    </row>
    <row r="167" spans="9:9">
      <c r="I167" s="53" t="s">
        <v>291</v>
      </c>
    </row>
    <row r="168" spans="9:9">
      <c r="I168" s="53" t="s">
        <v>292</v>
      </c>
    </row>
    <row r="169" spans="9:9">
      <c r="I169" s="53" t="s">
        <v>293</v>
      </c>
    </row>
    <row r="170" spans="9:9">
      <c r="I170" s="53" t="s">
        <v>294</v>
      </c>
    </row>
    <row r="171" spans="9:9">
      <c r="I171" s="53" t="s">
        <v>295</v>
      </c>
    </row>
    <row r="172" spans="9:9">
      <c r="I172" s="53" t="s">
        <v>352</v>
      </c>
    </row>
    <row r="173" spans="9:9">
      <c r="I173" s="53" t="s">
        <v>353</v>
      </c>
    </row>
    <row r="174" spans="9:9">
      <c r="I174" s="53" t="s">
        <v>354</v>
      </c>
    </row>
    <row r="175" spans="9:9">
      <c r="I175" s="53" t="s">
        <v>355</v>
      </c>
    </row>
    <row r="176" spans="9:9">
      <c r="I176" s="53" t="s">
        <v>296</v>
      </c>
    </row>
    <row r="177" spans="9:9">
      <c r="I177" s="53" t="s">
        <v>297</v>
      </c>
    </row>
    <row r="178" spans="9:9">
      <c r="I178" s="53" t="s">
        <v>356</v>
      </c>
    </row>
    <row r="179" spans="9:9">
      <c r="I179" s="53" t="s">
        <v>357</v>
      </c>
    </row>
    <row r="180" spans="9:9">
      <c r="I180" s="53" t="s">
        <v>298</v>
      </c>
    </row>
    <row r="181" spans="9:9">
      <c r="I181" s="53" t="s">
        <v>358</v>
      </c>
    </row>
    <row r="182" spans="9:9">
      <c r="I182" s="53" t="s">
        <v>359</v>
      </c>
    </row>
    <row r="183" spans="9:9">
      <c r="I183" s="53" t="s">
        <v>299</v>
      </c>
    </row>
    <row r="184" spans="9:9">
      <c r="I184" s="53" t="s">
        <v>360</v>
      </c>
    </row>
    <row r="185" spans="9:9">
      <c r="I185" s="53" t="s">
        <v>361</v>
      </c>
    </row>
    <row r="186" spans="9:9">
      <c r="I186" s="53" t="s">
        <v>362</v>
      </c>
    </row>
    <row r="187" spans="9:9">
      <c r="I187" s="53" t="s">
        <v>363</v>
      </c>
    </row>
    <row r="188" spans="9:9">
      <c r="I188" s="53" t="s">
        <v>300</v>
      </c>
    </row>
    <row r="189" spans="9:9">
      <c r="I189" s="53" t="s">
        <v>364</v>
      </c>
    </row>
    <row r="190" spans="9:9">
      <c r="I190" s="53" t="s">
        <v>365</v>
      </c>
    </row>
    <row r="191" spans="9:9">
      <c r="I191" s="53" t="s">
        <v>366</v>
      </c>
    </row>
    <row r="192" spans="9:9">
      <c r="I192" s="53" t="s">
        <v>367</v>
      </c>
    </row>
    <row r="193" spans="9:9">
      <c r="I193" s="53" t="s">
        <v>368</v>
      </c>
    </row>
    <row r="194" spans="9:9">
      <c r="I194" s="53" t="s">
        <v>369</v>
      </c>
    </row>
    <row r="195" spans="9:9">
      <c r="I195" s="53" t="s">
        <v>370</v>
      </c>
    </row>
    <row r="196" spans="9:9">
      <c r="I196" s="53" t="s">
        <v>401</v>
      </c>
    </row>
    <row r="197" spans="9:9">
      <c r="I197" s="53" t="s">
        <v>395</v>
      </c>
    </row>
    <row r="198" spans="9:9">
      <c r="I198" s="53" t="s">
        <v>371</v>
      </c>
    </row>
    <row r="199" spans="9:9">
      <c r="I199" s="53" t="s">
        <v>372</v>
      </c>
    </row>
    <row r="200" spans="9:9">
      <c r="I200" s="53" t="s">
        <v>407</v>
      </c>
    </row>
    <row r="201" spans="9:9">
      <c r="I201" s="53" t="s">
        <v>7</v>
      </c>
    </row>
    <row r="202" spans="9:9">
      <c r="I202" s="53" t="s">
        <v>373</v>
      </c>
    </row>
  </sheetData>
  <phoneticPr fontId="13" type="noConversion"/>
  <pageMargins left="0.78740157499999996" right="0.78740157499999996" top="0.984251969" bottom="0.984251969" header="0.5" footer="0.5"/>
  <pageSetup paperSize="9" orientation="portrait" r:id="rId1"/>
  <headerFooter alignWithMargins="0"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99FF"/>
    <pageSetUpPr fitToPage="1"/>
  </sheetPr>
  <dimension ref="A1:I40"/>
  <sheetViews>
    <sheetView tabSelected="1" view="pageBreakPreview" zoomScaleNormal="100" zoomScaleSheetLayoutView="100" workbookViewId="0"/>
  </sheetViews>
  <sheetFormatPr defaultColWidth="11.42578125" defaultRowHeight="12.75"/>
  <cols>
    <col min="1" max="1" width="69.140625" style="56" customWidth="1"/>
    <col min="2" max="9" width="11.7109375" style="56" customWidth="1"/>
    <col min="10" max="16384" width="11.42578125" style="56"/>
  </cols>
  <sheetData>
    <row r="1" spans="1:9" ht="16.5" thickBot="1">
      <c r="A1" s="149" t="s">
        <v>482</v>
      </c>
      <c r="B1" s="150"/>
      <c r="C1" s="150"/>
      <c r="D1" s="150"/>
      <c r="E1" s="150"/>
      <c r="F1" s="150"/>
      <c r="G1" s="150"/>
      <c r="H1" s="150"/>
      <c r="I1" s="151"/>
    </row>
    <row r="2" spans="1:9" ht="28.5" customHeight="1">
      <c r="A2" s="168" t="s">
        <v>487</v>
      </c>
      <c r="B2" s="153">
        <v>2013</v>
      </c>
      <c r="C2" s="154">
        <v>2014</v>
      </c>
      <c r="D2" s="155">
        <v>2015</v>
      </c>
      <c r="E2" s="156">
        <v>2016</v>
      </c>
      <c r="F2" s="186">
        <v>2017</v>
      </c>
      <c r="G2" s="187">
        <v>2018</v>
      </c>
      <c r="H2" s="188">
        <v>2019</v>
      </c>
      <c r="I2" s="189">
        <v>2020</v>
      </c>
    </row>
    <row r="3" spans="1:9" ht="15.75" customHeight="1">
      <c r="A3" s="164" t="s">
        <v>473</v>
      </c>
      <c r="B3" s="165"/>
      <c r="C3" s="165"/>
      <c r="D3" s="165"/>
      <c r="E3" s="165"/>
      <c r="F3" s="165"/>
      <c r="G3" s="165"/>
      <c r="H3" s="165"/>
      <c r="I3" s="165"/>
    </row>
    <row r="4" spans="1:9" ht="18" customHeight="1">
      <c r="A4" s="180" t="s">
        <v>524</v>
      </c>
      <c r="B4" s="175">
        <v>34000</v>
      </c>
      <c r="C4" s="175">
        <v>35000</v>
      </c>
      <c r="D4" s="175">
        <v>38000</v>
      </c>
      <c r="E4" s="175">
        <v>37000</v>
      </c>
      <c r="F4" s="175">
        <v>31000</v>
      </c>
      <c r="G4" s="175">
        <v>21000</v>
      </c>
      <c r="H4" s="175">
        <v>20500</v>
      </c>
      <c r="I4" s="175">
        <v>18000</v>
      </c>
    </row>
    <row r="5" spans="1:9" ht="18" customHeight="1">
      <c r="A5" s="180" t="s">
        <v>485</v>
      </c>
      <c r="B5" s="172">
        <v>34</v>
      </c>
      <c r="C5" s="172">
        <v>36</v>
      </c>
      <c r="D5" s="172">
        <v>36</v>
      </c>
      <c r="E5" s="172">
        <v>33</v>
      </c>
      <c r="F5" s="172">
        <v>36</v>
      </c>
      <c r="G5" s="172">
        <v>37</v>
      </c>
      <c r="H5" s="172">
        <v>37</v>
      </c>
      <c r="I5" s="172">
        <v>38</v>
      </c>
    </row>
    <row r="6" spans="1:9" ht="18" customHeight="1">
      <c r="A6" s="180" t="s">
        <v>486</v>
      </c>
      <c r="B6" s="172">
        <v>21</v>
      </c>
      <c r="C6" s="172">
        <v>21</v>
      </c>
      <c r="D6" s="172">
        <v>22</v>
      </c>
      <c r="E6" s="172">
        <v>23</v>
      </c>
      <c r="F6" s="172">
        <v>26</v>
      </c>
      <c r="G6" s="172">
        <v>28</v>
      </c>
      <c r="H6" s="172">
        <v>30</v>
      </c>
      <c r="I6" s="172">
        <v>32</v>
      </c>
    </row>
    <row r="7" spans="1:9" ht="18" customHeight="1">
      <c r="A7" s="158"/>
      <c r="B7" s="161"/>
      <c r="C7" s="161"/>
      <c r="D7" s="161"/>
      <c r="E7" s="161"/>
      <c r="F7" s="161"/>
      <c r="G7" s="161"/>
      <c r="H7" s="161"/>
      <c r="I7" s="161"/>
    </row>
    <row r="8" spans="1:9" ht="18" customHeight="1">
      <c r="A8" s="164" t="s">
        <v>533</v>
      </c>
      <c r="B8" s="165"/>
      <c r="C8" s="165"/>
      <c r="D8" s="165"/>
      <c r="E8" s="165"/>
      <c r="F8" s="165"/>
      <c r="G8" s="165"/>
      <c r="H8" s="165"/>
      <c r="I8" s="165"/>
    </row>
    <row r="9" spans="1:9" ht="18" customHeight="1">
      <c r="A9" s="180" t="s">
        <v>488</v>
      </c>
      <c r="B9" s="172">
        <v>0</v>
      </c>
      <c r="C9" s="172" t="s">
        <v>483</v>
      </c>
      <c r="D9" s="172">
        <v>0</v>
      </c>
      <c r="E9" s="172">
        <v>3</v>
      </c>
      <c r="F9" s="172">
        <v>0</v>
      </c>
      <c r="G9" s="172">
        <v>0</v>
      </c>
      <c r="H9" s="172">
        <v>0</v>
      </c>
      <c r="I9" s="172">
        <v>0</v>
      </c>
    </row>
    <row r="10" spans="1:9" ht="18" customHeight="1">
      <c r="A10" s="180" t="s">
        <v>534</v>
      </c>
      <c r="B10" s="175">
        <v>2</v>
      </c>
      <c r="C10" s="175">
        <v>4</v>
      </c>
      <c r="D10" s="175">
        <v>18</v>
      </c>
      <c r="E10" s="175">
        <v>13</v>
      </c>
      <c r="F10" s="175">
        <v>7</v>
      </c>
      <c r="G10" s="175">
        <v>4</v>
      </c>
      <c r="H10" s="175">
        <v>5</v>
      </c>
      <c r="I10" s="175">
        <v>5</v>
      </c>
    </row>
    <row r="11" spans="1:9" ht="18" customHeight="1">
      <c r="A11" s="180" t="s">
        <v>535</v>
      </c>
      <c r="B11" s="175"/>
      <c r="C11" s="175"/>
      <c r="D11" s="175"/>
      <c r="E11" s="175"/>
      <c r="F11" s="175">
        <v>0</v>
      </c>
      <c r="G11" s="175">
        <v>4</v>
      </c>
      <c r="H11" s="175">
        <v>0</v>
      </c>
      <c r="I11" s="175">
        <v>1</v>
      </c>
    </row>
    <row r="12" spans="1:9" ht="18" customHeight="1">
      <c r="A12" s="180" t="s">
        <v>505</v>
      </c>
      <c r="B12" s="173">
        <v>0.3</v>
      </c>
      <c r="C12" s="173">
        <v>0.36</v>
      </c>
      <c r="D12" s="173">
        <v>0.19</v>
      </c>
      <c r="E12" s="173">
        <v>0.34</v>
      </c>
      <c r="F12" s="173">
        <v>0.23</v>
      </c>
      <c r="G12" s="173">
        <v>0.22</v>
      </c>
      <c r="H12" s="173" t="s">
        <v>522</v>
      </c>
      <c r="I12" s="173" t="s">
        <v>525</v>
      </c>
    </row>
    <row r="13" spans="1:9" ht="21" customHeight="1">
      <c r="A13" s="180" t="s">
        <v>504</v>
      </c>
      <c r="B13" s="173">
        <v>1.7</v>
      </c>
      <c r="C13" s="174">
        <v>1.5</v>
      </c>
      <c r="D13" s="173">
        <v>1.45</v>
      </c>
      <c r="E13" s="173">
        <v>1.61</v>
      </c>
      <c r="F13" s="173">
        <v>1.84</v>
      </c>
      <c r="G13" s="173">
        <v>1.82</v>
      </c>
      <c r="H13" s="173">
        <v>1.85</v>
      </c>
      <c r="I13" s="173">
        <v>1.57</v>
      </c>
    </row>
    <row r="14" spans="1:9" ht="18" customHeight="1">
      <c r="A14" s="158"/>
      <c r="B14" s="161"/>
      <c r="C14" s="161"/>
      <c r="D14" s="161"/>
      <c r="E14" s="161"/>
      <c r="F14" s="161"/>
      <c r="G14" s="161"/>
      <c r="H14" s="161"/>
      <c r="I14" s="161"/>
    </row>
    <row r="15" spans="1:9" ht="18" customHeight="1">
      <c r="A15" s="164" t="s">
        <v>474</v>
      </c>
      <c r="B15" s="165"/>
      <c r="C15" s="165"/>
      <c r="D15" s="165"/>
      <c r="E15" s="165"/>
      <c r="F15" s="165"/>
      <c r="G15" s="177"/>
      <c r="H15" s="177"/>
      <c r="I15" s="177"/>
    </row>
    <row r="16" spans="1:9" ht="18" customHeight="1">
      <c r="A16" s="181" t="s">
        <v>492</v>
      </c>
      <c r="B16" s="175" t="s">
        <v>508</v>
      </c>
      <c r="C16" s="175" t="s">
        <v>508</v>
      </c>
      <c r="D16" s="175">
        <v>32926</v>
      </c>
      <c r="E16" s="175">
        <v>35231</v>
      </c>
      <c r="F16" s="175">
        <v>23660</v>
      </c>
      <c r="G16" s="175">
        <v>20028</v>
      </c>
      <c r="H16" s="175">
        <v>24985</v>
      </c>
      <c r="I16" s="175">
        <v>24216</v>
      </c>
    </row>
    <row r="17" spans="1:9" ht="18" customHeight="1">
      <c r="A17" s="180" t="s">
        <v>475</v>
      </c>
      <c r="B17" s="175">
        <v>1999</v>
      </c>
      <c r="C17" s="175">
        <v>5292</v>
      </c>
      <c r="D17" s="175">
        <v>7924</v>
      </c>
      <c r="E17" s="175">
        <v>8518</v>
      </c>
      <c r="F17" s="175">
        <v>5000</v>
      </c>
      <c r="G17" s="175">
        <v>3515</v>
      </c>
      <c r="H17" s="175">
        <v>3616</v>
      </c>
      <c r="I17" s="175">
        <v>3560</v>
      </c>
    </row>
    <row r="18" spans="1:9" ht="18" customHeight="1">
      <c r="A18" s="180" t="s">
        <v>532</v>
      </c>
      <c r="B18" s="161"/>
      <c r="C18" s="161"/>
      <c r="D18" s="161"/>
      <c r="E18" s="161"/>
      <c r="F18" s="161"/>
      <c r="G18" s="161"/>
      <c r="H18" s="161"/>
      <c r="I18" s="175">
        <v>75</v>
      </c>
    </row>
    <row r="19" spans="1:9" ht="18" customHeight="1">
      <c r="A19" s="180"/>
      <c r="B19" s="161"/>
      <c r="C19" s="161"/>
      <c r="D19" s="161"/>
      <c r="E19" s="161"/>
      <c r="F19" s="161"/>
      <c r="G19" s="161"/>
      <c r="H19" s="161"/>
      <c r="I19" s="175"/>
    </row>
    <row r="20" spans="1:9" ht="18" customHeight="1">
      <c r="A20" s="164" t="s">
        <v>526</v>
      </c>
      <c r="B20" s="191" t="s">
        <v>537</v>
      </c>
      <c r="C20" s="165"/>
      <c r="D20" s="165"/>
      <c r="E20" s="165"/>
      <c r="F20" s="191" t="s">
        <v>536</v>
      </c>
      <c r="G20" s="177"/>
      <c r="H20" s="177"/>
      <c r="I20" s="177"/>
    </row>
    <row r="21" spans="1:9" ht="18" customHeight="1">
      <c r="A21" s="181" t="s">
        <v>494</v>
      </c>
      <c r="B21" s="175">
        <v>1036</v>
      </c>
      <c r="C21" s="175">
        <v>1069</v>
      </c>
      <c r="D21" s="175">
        <v>1134</v>
      </c>
      <c r="E21" s="175">
        <v>1361</v>
      </c>
      <c r="F21" s="175">
        <v>1149</v>
      </c>
      <c r="G21" s="175">
        <v>1321</v>
      </c>
      <c r="H21" s="175">
        <v>1233</v>
      </c>
      <c r="I21" s="175">
        <v>1221</v>
      </c>
    </row>
    <row r="22" spans="1:9" ht="18" customHeight="1">
      <c r="A22" s="181" t="s">
        <v>495</v>
      </c>
      <c r="B22" s="175">
        <v>296</v>
      </c>
      <c r="C22" s="175">
        <v>265</v>
      </c>
      <c r="D22" s="175">
        <v>309</v>
      </c>
      <c r="E22" s="175">
        <v>378</v>
      </c>
      <c r="F22" s="175">
        <v>219</v>
      </c>
      <c r="G22" s="175">
        <v>219</v>
      </c>
      <c r="H22" s="175">
        <v>210</v>
      </c>
      <c r="I22" s="175">
        <v>175</v>
      </c>
    </row>
    <row r="23" spans="1:9" ht="18" customHeight="1">
      <c r="A23" s="181" t="s">
        <v>506</v>
      </c>
      <c r="B23" s="175">
        <v>721</v>
      </c>
      <c r="C23" s="175">
        <v>782</v>
      </c>
      <c r="D23" s="175">
        <v>798</v>
      </c>
      <c r="E23" s="175">
        <v>952</v>
      </c>
      <c r="F23" s="175">
        <v>910</v>
      </c>
      <c r="G23" s="175">
        <v>1085</v>
      </c>
      <c r="H23" s="175">
        <v>1005</v>
      </c>
      <c r="I23" s="175">
        <v>1040</v>
      </c>
    </row>
    <row r="24" spans="1:9" ht="18" customHeight="1">
      <c r="A24" s="181" t="s">
        <v>507</v>
      </c>
      <c r="B24" s="175">
        <v>18</v>
      </c>
      <c r="C24" s="175">
        <v>23</v>
      </c>
      <c r="D24" s="175">
        <v>26</v>
      </c>
      <c r="E24" s="175">
        <v>30</v>
      </c>
      <c r="F24" s="175">
        <v>20</v>
      </c>
      <c r="G24" s="175">
        <v>17</v>
      </c>
      <c r="H24" s="175">
        <v>18</v>
      </c>
      <c r="I24" s="175">
        <v>6</v>
      </c>
    </row>
    <row r="25" spans="1:9" ht="18" customHeight="1">
      <c r="A25" s="181" t="s">
        <v>490</v>
      </c>
      <c r="B25" s="175">
        <v>3200</v>
      </c>
      <c r="C25" s="175">
        <v>3213</v>
      </c>
      <c r="D25" s="175">
        <v>3363</v>
      </c>
      <c r="E25" s="175">
        <v>4013.2425107514382</v>
      </c>
      <c r="F25" s="175">
        <v>2932</v>
      </c>
      <c r="G25" s="175">
        <v>3288</v>
      </c>
      <c r="H25" s="175">
        <v>3397</v>
      </c>
      <c r="I25" s="175">
        <v>3257</v>
      </c>
    </row>
    <row r="26" spans="1:9" ht="18" customHeight="1">
      <c r="A26" s="170" t="s">
        <v>523</v>
      </c>
      <c r="B26" s="175"/>
      <c r="C26" s="175"/>
      <c r="D26" s="175"/>
      <c r="E26" s="175"/>
      <c r="F26" s="175">
        <v>408</v>
      </c>
      <c r="G26" s="175">
        <v>277</v>
      </c>
      <c r="H26" s="175">
        <v>212</v>
      </c>
      <c r="I26" s="175">
        <v>130</v>
      </c>
    </row>
    <row r="27" spans="1:9" ht="18" customHeight="1">
      <c r="A27" s="166"/>
      <c r="B27" s="161"/>
      <c r="C27" s="161"/>
      <c r="D27" s="161"/>
      <c r="E27" s="161"/>
      <c r="F27" s="161"/>
      <c r="G27" s="161"/>
      <c r="H27" s="161"/>
      <c r="I27" s="161"/>
    </row>
    <row r="28" spans="1:9" ht="18" customHeight="1">
      <c r="A28" s="164" t="s">
        <v>477</v>
      </c>
      <c r="B28" s="165"/>
      <c r="C28" s="165"/>
      <c r="D28" s="165"/>
      <c r="E28" s="165"/>
      <c r="F28" s="165"/>
      <c r="G28" s="177"/>
      <c r="H28" s="177"/>
      <c r="I28" s="177"/>
    </row>
    <row r="29" spans="1:9" ht="29.25" customHeight="1">
      <c r="A29" s="181" t="s">
        <v>496</v>
      </c>
      <c r="B29" s="175">
        <v>226000</v>
      </c>
      <c r="C29" s="175">
        <v>183000</v>
      </c>
      <c r="D29" s="175">
        <v>1108000</v>
      </c>
      <c r="E29" s="175">
        <v>299000</v>
      </c>
      <c r="F29" s="175">
        <v>168000</v>
      </c>
      <c r="G29" s="175">
        <v>315000</v>
      </c>
      <c r="H29" s="175">
        <v>228000</v>
      </c>
      <c r="I29" s="175">
        <v>135000</v>
      </c>
    </row>
    <row r="30" spans="1:9" s="193" customFormat="1" ht="18" customHeight="1">
      <c r="A30" s="181" t="s">
        <v>500</v>
      </c>
      <c r="B30" s="175">
        <v>512000</v>
      </c>
      <c r="C30" s="175">
        <v>501000</v>
      </c>
      <c r="D30" s="175">
        <v>615000</v>
      </c>
      <c r="E30" s="175">
        <v>670000</v>
      </c>
      <c r="F30" s="175">
        <v>497000</v>
      </c>
      <c r="G30" s="175">
        <v>474000</v>
      </c>
      <c r="H30" s="175">
        <v>464000</v>
      </c>
      <c r="I30" s="175">
        <v>275000</v>
      </c>
    </row>
    <row r="31" spans="1:9" ht="18" customHeight="1">
      <c r="A31" s="181" t="s">
        <v>478</v>
      </c>
      <c r="B31" s="175">
        <v>3063</v>
      </c>
      <c r="C31" s="175">
        <v>3401</v>
      </c>
      <c r="D31" s="175">
        <v>3365</v>
      </c>
      <c r="E31" s="175">
        <v>2852</v>
      </c>
      <c r="F31" s="175">
        <v>2960</v>
      </c>
      <c r="G31" s="175">
        <v>2560</v>
      </c>
      <c r="H31" s="175">
        <v>2650</v>
      </c>
      <c r="I31" s="175">
        <v>1052</v>
      </c>
    </row>
    <row r="32" spans="1:9" ht="18" customHeight="1">
      <c r="A32" s="181" t="s">
        <v>479</v>
      </c>
      <c r="B32" s="175">
        <v>37</v>
      </c>
      <c r="C32" s="175">
        <v>34</v>
      </c>
      <c r="D32" s="175">
        <v>28</v>
      </c>
      <c r="E32" s="175">
        <v>34</v>
      </c>
      <c r="F32" s="175">
        <v>40</v>
      </c>
      <c r="G32" s="175">
        <v>49</v>
      </c>
      <c r="H32" s="175">
        <v>55</v>
      </c>
      <c r="I32" s="175">
        <v>41</v>
      </c>
    </row>
    <row r="33" spans="1:9" ht="23.25" customHeight="1">
      <c r="A33" s="181" t="s">
        <v>489</v>
      </c>
      <c r="B33" s="175">
        <v>12600</v>
      </c>
      <c r="C33" s="175">
        <v>10200</v>
      </c>
      <c r="D33" s="175">
        <v>5200</v>
      </c>
      <c r="E33" s="175">
        <v>7000</v>
      </c>
      <c r="F33" s="175">
        <v>4000</v>
      </c>
      <c r="G33" s="175">
        <v>4100</v>
      </c>
      <c r="H33" s="175">
        <v>3900</v>
      </c>
      <c r="I33" s="175">
        <v>3100</v>
      </c>
    </row>
    <row r="34" spans="1:9" ht="18.75" customHeight="1">
      <c r="A34" s="181" t="s">
        <v>480</v>
      </c>
      <c r="B34" s="175">
        <v>78</v>
      </c>
      <c r="C34" s="175">
        <v>93</v>
      </c>
      <c r="D34" s="175">
        <v>99</v>
      </c>
      <c r="E34" s="175">
        <v>99</v>
      </c>
      <c r="F34" s="175">
        <v>97</v>
      </c>
      <c r="G34" s="175">
        <v>86</v>
      </c>
      <c r="H34" s="175">
        <v>99</v>
      </c>
      <c r="I34" s="175">
        <v>99</v>
      </c>
    </row>
    <row r="35" spans="1:9" ht="18.75" customHeight="1">
      <c r="A35" s="170"/>
      <c r="B35" s="190"/>
      <c r="C35" s="190"/>
      <c r="D35" s="190"/>
      <c r="E35" s="190"/>
      <c r="F35" s="190"/>
      <c r="G35" s="190"/>
      <c r="H35" s="190"/>
      <c r="I35" s="190"/>
    </row>
    <row r="36" spans="1:9" ht="18" customHeight="1">
      <c r="A36" s="164" t="s">
        <v>527</v>
      </c>
      <c r="B36" s="165"/>
      <c r="C36" s="165"/>
      <c r="D36" s="165"/>
      <c r="E36" s="165"/>
      <c r="F36" s="165"/>
      <c r="G36" s="177"/>
      <c r="H36" s="177"/>
      <c r="I36" s="177"/>
    </row>
    <row r="37" spans="1:9" ht="18.75" customHeight="1">
      <c r="A37" s="170" t="s">
        <v>528</v>
      </c>
      <c r="B37" s="190"/>
      <c r="C37" s="190"/>
      <c r="D37" s="190"/>
      <c r="E37" s="190"/>
      <c r="F37" s="190"/>
      <c r="G37" s="194"/>
      <c r="H37" s="194" t="s">
        <v>531</v>
      </c>
      <c r="I37" s="194">
        <v>58</v>
      </c>
    </row>
    <row r="38" spans="1:9" ht="18.75" customHeight="1">
      <c r="A38" s="170" t="s">
        <v>529</v>
      </c>
      <c r="B38" s="190"/>
      <c r="C38" s="190"/>
      <c r="D38" s="190"/>
      <c r="E38" s="190"/>
      <c r="F38" s="190"/>
      <c r="G38" s="194">
        <v>587000</v>
      </c>
      <c r="H38" s="194">
        <v>780000</v>
      </c>
      <c r="I38" s="194">
        <v>1104800</v>
      </c>
    </row>
    <row r="39" spans="1:9" ht="18.75" customHeight="1">
      <c r="A39" s="170" t="s">
        <v>530</v>
      </c>
      <c r="B39" s="190"/>
      <c r="C39" s="190"/>
      <c r="D39" s="190"/>
      <c r="E39" s="190"/>
      <c r="F39" s="190"/>
      <c r="G39" s="194">
        <v>2200000</v>
      </c>
      <c r="H39" s="194">
        <v>3300000</v>
      </c>
      <c r="I39" s="194">
        <v>4300500</v>
      </c>
    </row>
    <row r="40" spans="1:9" ht="31.5" customHeight="1">
      <c r="A40" s="148" t="s">
        <v>412</v>
      </c>
    </row>
  </sheetData>
  <pageMargins left="0.24" right="0.24" top="0.984251969" bottom="0.984251969" header="0.5" footer="0.5"/>
  <pageSetup paperSize="9" scale="61" orientation="portrait" r:id="rId1"/>
  <headerFooter alignWithMargins="0">
    <oddFooter>&amp;L&amp;1#&amp;"Calibri"&amp;8&amp;K000000Sensitivity: Internal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99FF"/>
    <pageSetUpPr fitToPage="1"/>
  </sheetPr>
  <dimension ref="A1:I34"/>
  <sheetViews>
    <sheetView view="pageBreakPreview" zoomScaleNormal="100" zoomScaleSheetLayoutView="100" workbookViewId="0">
      <selection activeCell="I5" sqref="I5"/>
    </sheetView>
  </sheetViews>
  <sheetFormatPr defaultColWidth="11.42578125" defaultRowHeight="12.75"/>
  <cols>
    <col min="1" max="1" width="68.7109375" style="56" customWidth="1"/>
    <col min="2" max="9" width="11.7109375" style="56" customWidth="1"/>
    <col min="10" max="16384" width="11.42578125" style="56"/>
  </cols>
  <sheetData>
    <row r="1" spans="1:9" ht="16.5" customHeight="1" thickBot="1">
      <c r="A1" s="149" t="s">
        <v>11</v>
      </c>
      <c r="B1" s="150"/>
      <c r="C1" s="150"/>
      <c r="D1" s="150"/>
      <c r="E1" s="150"/>
      <c r="F1" s="150"/>
      <c r="G1" s="150"/>
      <c r="H1" s="150"/>
      <c r="I1" s="151"/>
    </row>
    <row r="2" spans="1:9" ht="21" customHeight="1">
      <c r="A2" s="157" t="s">
        <v>487</v>
      </c>
      <c r="B2" s="153">
        <v>2013</v>
      </c>
      <c r="C2" s="154">
        <v>2014</v>
      </c>
      <c r="D2" s="155">
        <v>2015</v>
      </c>
      <c r="E2" s="156">
        <v>2016</v>
      </c>
      <c r="F2" s="186">
        <v>2017</v>
      </c>
      <c r="G2" s="187">
        <v>2018</v>
      </c>
      <c r="H2" s="188">
        <v>2019</v>
      </c>
      <c r="I2" s="189">
        <v>2020</v>
      </c>
    </row>
    <row r="3" spans="1:9" ht="16.5" customHeight="1">
      <c r="A3" s="164" t="s">
        <v>473</v>
      </c>
      <c r="B3" s="165"/>
      <c r="C3" s="165"/>
      <c r="D3" s="165"/>
      <c r="E3" s="165"/>
      <c r="F3" s="165"/>
      <c r="G3" s="165"/>
      <c r="H3" s="165"/>
      <c r="I3" s="165"/>
    </row>
    <row r="4" spans="1:9" ht="16.5" customHeight="1">
      <c r="A4" s="159" t="s">
        <v>484</v>
      </c>
      <c r="B4" s="175">
        <v>4675</v>
      </c>
      <c r="C4" s="175">
        <v>4160</v>
      </c>
      <c r="D4" s="175">
        <v>4331</v>
      </c>
      <c r="E4" s="175">
        <v>4046</v>
      </c>
      <c r="F4" s="175">
        <v>4017</v>
      </c>
      <c r="G4" s="175">
        <v>3644</v>
      </c>
      <c r="H4" s="175">
        <v>3554</v>
      </c>
      <c r="I4" s="175">
        <v>3493</v>
      </c>
    </row>
    <row r="5" spans="1:9" ht="16.5" customHeight="1">
      <c r="A5" s="159" t="s">
        <v>485</v>
      </c>
      <c r="B5" s="172">
        <v>33</v>
      </c>
      <c r="C5" s="172">
        <v>49</v>
      </c>
      <c r="D5" s="172">
        <v>33</v>
      </c>
      <c r="E5" s="172">
        <v>32</v>
      </c>
      <c r="F5" s="172">
        <v>30</v>
      </c>
      <c r="G5" s="172">
        <v>30.4</v>
      </c>
      <c r="H5" s="172">
        <v>30</v>
      </c>
      <c r="I5" s="172">
        <v>31</v>
      </c>
    </row>
    <row r="6" spans="1:9" ht="16.5" customHeight="1">
      <c r="A6" s="159" t="s">
        <v>486</v>
      </c>
      <c r="B6" s="172">
        <v>30</v>
      </c>
      <c r="C6" s="172">
        <v>36</v>
      </c>
      <c r="D6" s="172">
        <v>33</v>
      </c>
      <c r="E6" s="172">
        <v>35</v>
      </c>
      <c r="F6" s="172">
        <v>55</v>
      </c>
      <c r="G6" s="172">
        <v>29</v>
      </c>
      <c r="H6" s="172">
        <v>29</v>
      </c>
      <c r="I6" s="172">
        <v>29</v>
      </c>
    </row>
    <row r="7" spans="1:9" ht="16.5" customHeight="1">
      <c r="A7" s="158"/>
      <c r="B7" s="169"/>
      <c r="C7" s="169"/>
      <c r="D7" s="169"/>
      <c r="E7" s="169"/>
      <c r="F7" s="169"/>
      <c r="G7" s="169"/>
      <c r="H7" s="169"/>
      <c r="I7" s="169"/>
    </row>
    <row r="8" spans="1:9" ht="16.5" customHeight="1">
      <c r="A8" s="164" t="s">
        <v>533</v>
      </c>
      <c r="B8" s="183"/>
      <c r="C8" s="183"/>
      <c r="D8" s="183"/>
      <c r="E8" s="183"/>
      <c r="F8" s="183"/>
      <c r="G8" s="183"/>
      <c r="H8" s="183"/>
      <c r="I8" s="183"/>
    </row>
    <row r="9" spans="1:9" ht="16.5" customHeight="1">
      <c r="A9" s="159" t="s">
        <v>488</v>
      </c>
      <c r="B9" s="175">
        <v>0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</row>
    <row r="10" spans="1:9" ht="16.5" customHeight="1">
      <c r="A10" s="159" t="s">
        <v>534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</row>
    <row r="11" spans="1:9" ht="16.5" customHeight="1">
      <c r="A11" s="159" t="s">
        <v>535</v>
      </c>
      <c r="B11" s="175"/>
      <c r="C11" s="175"/>
      <c r="D11" s="175"/>
      <c r="E11" s="175"/>
      <c r="F11" s="175">
        <v>0</v>
      </c>
      <c r="G11" s="175">
        <v>0</v>
      </c>
      <c r="H11" s="175">
        <v>0</v>
      </c>
      <c r="I11" s="175">
        <v>0</v>
      </c>
    </row>
    <row r="12" spans="1:9" ht="16.5" customHeight="1">
      <c r="A12" s="159" t="s">
        <v>505</v>
      </c>
      <c r="B12" s="176">
        <v>0.25</v>
      </c>
      <c r="C12" s="176">
        <v>0.27</v>
      </c>
      <c r="D12" s="176">
        <v>0.33</v>
      </c>
      <c r="E12" s="176">
        <v>0.65</v>
      </c>
      <c r="F12" s="176">
        <v>0</v>
      </c>
      <c r="G12" s="176">
        <v>0.31</v>
      </c>
      <c r="H12" s="176">
        <v>0.16</v>
      </c>
      <c r="I12" s="176">
        <v>0</v>
      </c>
    </row>
    <row r="13" spans="1:9" ht="16.5" customHeight="1">
      <c r="A13" s="159" t="s">
        <v>504</v>
      </c>
      <c r="B13" s="176">
        <v>4.7300000000000004</v>
      </c>
      <c r="C13" s="176">
        <v>3.97</v>
      </c>
      <c r="D13" s="176">
        <v>4.32</v>
      </c>
      <c r="E13" s="176">
        <v>4.99</v>
      </c>
      <c r="F13" s="176">
        <v>4.45</v>
      </c>
      <c r="G13" s="176">
        <v>4.1100000000000003</v>
      </c>
      <c r="H13" s="176">
        <v>3.67</v>
      </c>
      <c r="I13" s="176">
        <v>3.38</v>
      </c>
    </row>
    <row r="14" spans="1:9" ht="16.5" customHeight="1">
      <c r="A14" s="158"/>
      <c r="B14" s="169"/>
      <c r="C14" s="169"/>
      <c r="D14" s="169"/>
      <c r="E14" s="169"/>
      <c r="F14" s="169"/>
      <c r="G14" s="169"/>
      <c r="H14" s="169"/>
      <c r="I14" s="169"/>
    </row>
    <row r="15" spans="1:9" ht="16.5" customHeight="1">
      <c r="A15" s="164" t="s">
        <v>474</v>
      </c>
      <c r="B15" s="164"/>
      <c r="C15" s="164"/>
      <c r="D15" s="164"/>
      <c r="E15" s="164"/>
      <c r="F15" s="164"/>
      <c r="G15" s="164"/>
      <c r="H15" s="164"/>
      <c r="I15" s="164"/>
    </row>
    <row r="16" spans="1:9" ht="16.5" customHeight="1">
      <c r="A16" s="163" t="s">
        <v>492</v>
      </c>
      <c r="B16" s="162" t="s">
        <v>508</v>
      </c>
      <c r="C16" s="162" t="s">
        <v>508</v>
      </c>
      <c r="D16" s="162">
        <v>275</v>
      </c>
      <c r="E16" s="175">
        <v>1279</v>
      </c>
      <c r="F16" s="175">
        <v>206</v>
      </c>
      <c r="G16" s="175">
        <v>406</v>
      </c>
      <c r="H16" s="175">
        <v>306</v>
      </c>
      <c r="I16" s="175">
        <v>190</v>
      </c>
    </row>
    <row r="17" spans="1:9" ht="16.5" customHeight="1">
      <c r="A17" s="159" t="s">
        <v>539</v>
      </c>
      <c r="B17" s="179">
        <v>43</v>
      </c>
      <c r="C17" s="179">
        <v>72</v>
      </c>
      <c r="D17" s="179">
        <v>80</v>
      </c>
      <c r="E17" s="159">
        <v>96</v>
      </c>
      <c r="F17" s="159">
        <v>84</v>
      </c>
      <c r="G17" s="159">
        <v>84</v>
      </c>
      <c r="H17" s="159">
        <v>90</v>
      </c>
      <c r="I17" s="159">
        <v>43</v>
      </c>
    </row>
    <row r="18" spans="1:9" ht="16.5" customHeight="1">
      <c r="A18" s="170"/>
      <c r="B18" s="160"/>
      <c r="C18" s="160"/>
      <c r="D18" s="160"/>
      <c r="E18" s="160"/>
      <c r="F18" s="160"/>
      <c r="G18" s="160"/>
      <c r="H18" s="160"/>
      <c r="I18" s="160"/>
    </row>
    <row r="19" spans="1:9" ht="16.5" customHeight="1">
      <c r="A19" s="164" t="s">
        <v>476</v>
      </c>
      <c r="B19" s="191" t="s">
        <v>537</v>
      </c>
      <c r="C19" s="165"/>
      <c r="D19" s="165"/>
      <c r="E19" s="165"/>
      <c r="F19" s="191" t="s">
        <v>536</v>
      </c>
      <c r="G19" s="164"/>
      <c r="H19" s="164"/>
      <c r="I19" s="164"/>
    </row>
    <row r="20" spans="1:9" ht="16.5" customHeight="1">
      <c r="A20" s="163" t="s">
        <v>512</v>
      </c>
      <c r="B20" s="175">
        <v>13867.716354</v>
      </c>
      <c r="C20" s="175">
        <v>14732.107647999997</v>
      </c>
      <c r="D20" s="175">
        <v>12152</v>
      </c>
      <c r="E20" s="175">
        <v>11758</v>
      </c>
      <c r="F20" s="175">
        <v>126911.8937187</v>
      </c>
      <c r="G20" s="175">
        <v>141733.6956949</v>
      </c>
      <c r="H20" s="175">
        <v>105012.97386880001</v>
      </c>
      <c r="I20" s="175">
        <v>176053.68642360001</v>
      </c>
    </row>
    <row r="21" spans="1:9" ht="16.5" customHeight="1">
      <c r="A21" s="163" t="s">
        <v>511</v>
      </c>
      <c r="B21" s="175">
        <v>9032.8271299999997</v>
      </c>
      <c r="C21" s="175">
        <v>9164</v>
      </c>
      <c r="D21" s="175">
        <v>7647</v>
      </c>
      <c r="E21" s="175">
        <v>7568</v>
      </c>
      <c r="F21" s="175">
        <v>7408</v>
      </c>
      <c r="G21" s="175">
        <v>6990.2076949000002</v>
      </c>
      <c r="H21" s="175">
        <v>6877.6572088000003</v>
      </c>
      <c r="I21" s="175">
        <v>7993.7345636</v>
      </c>
    </row>
    <row r="22" spans="1:9" ht="16.5" customHeight="1">
      <c r="A22" s="163" t="s">
        <v>509</v>
      </c>
      <c r="B22" s="175">
        <v>2956.2429999999999</v>
      </c>
      <c r="C22" s="175">
        <v>3438</v>
      </c>
      <c r="D22" s="175">
        <v>2590</v>
      </c>
      <c r="E22" s="175">
        <v>2354</v>
      </c>
      <c r="F22" s="175">
        <v>117888.09999999999</v>
      </c>
      <c r="G22" s="175">
        <v>133661.47200000001</v>
      </c>
      <c r="H22" s="175">
        <v>96534.606</v>
      </c>
      <c r="I22" s="175">
        <v>167392.6</v>
      </c>
    </row>
    <row r="23" spans="1:9" ht="16.5" customHeight="1">
      <c r="A23" s="163" t="s">
        <v>510</v>
      </c>
      <c r="B23" s="175">
        <v>1878.6462240000001</v>
      </c>
      <c r="C23" s="175">
        <v>2129</v>
      </c>
      <c r="D23" s="175">
        <v>1915</v>
      </c>
      <c r="E23" s="175">
        <v>1836</v>
      </c>
      <c r="F23" s="175">
        <v>1616</v>
      </c>
      <c r="G23" s="175">
        <v>1082.0160000000001</v>
      </c>
      <c r="H23" s="175">
        <v>1600.71066</v>
      </c>
      <c r="I23" s="175">
        <v>667.35185999999999</v>
      </c>
    </row>
    <row r="24" spans="1:9" ht="16.5" customHeight="1">
      <c r="A24" s="163" t="s">
        <v>490</v>
      </c>
      <c r="B24" s="175">
        <v>299.89999999999998</v>
      </c>
      <c r="C24" s="175">
        <v>304.5</v>
      </c>
      <c r="D24" s="175">
        <v>288.7</v>
      </c>
      <c r="E24" s="175">
        <v>315.60000000000002</v>
      </c>
      <c r="F24" s="175">
        <v>306</v>
      </c>
      <c r="G24" s="175">
        <v>303.33572459999999</v>
      </c>
      <c r="H24" s="175">
        <v>385.36532406399999</v>
      </c>
      <c r="I24" s="175">
        <v>458.79769094400001</v>
      </c>
    </row>
    <row r="25" spans="1:9" ht="16.5" customHeight="1">
      <c r="A25" s="166"/>
      <c r="B25" s="169"/>
      <c r="C25" s="169"/>
      <c r="D25" s="169"/>
      <c r="E25" s="169"/>
      <c r="F25" s="169"/>
      <c r="G25" s="169"/>
      <c r="H25" s="169"/>
      <c r="I25" s="169"/>
    </row>
    <row r="26" spans="1:9" ht="16.5" customHeight="1">
      <c r="A26" s="164" t="s">
        <v>477</v>
      </c>
      <c r="B26" s="164"/>
      <c r="C26" s="164"/>
      <c r="D26" s="164"/>
      <c r="E26" s="164"/>
      <c r="F26" s="164"/>
      <c r="G26" s="164"/>
      <c r="H26" s="164"/>
      <c r="I26" s="164"/>
    </row>
    <row r="27" spans="1:9" ht="33.75" customHeight="1">
      <c r="A27" s="163" t="s">
        <v>496</v>
      </c>
      <c r="B27" s="175">
        <v>95485</v>
      </c>
      <c r="C27" s="175">
        <v>71169</v>
      </c>
      <c r="D27" s="175">
        <v>57793</v>
      </c>
      <c r="E27" s="175">
        <v>38848</v>
      </c>
      <c r="F27" s="175">
        <v>27594</v>
      </c>
      <c r="G27" s="175">
        <v>77289</v>
      </c>
      <c r="H27" s="175">
        <v>81279</v>
      </c>
      <c r="I27" s="175">
        <v>33837</v>
      </c>
    </row>
    <row r="28" spans="1:9" ht="16.5" customHeight="1">
      <c r="A28" s="163" t="s">
        <v>497</v>
      </c>
      <c r="B28" s="175">
        <v>86720</v>
      </c>
      <c r="C28" s="175">
        <v>90502</v>
      </c>
      <c r="D28" s="175">
        <v>75254</v>
      </c>
      <c r="E28" s="175">
        <v>67054</v>
      </c>
      <c r="F28" s="175">
        <v>54220</v>
      </c>
      <c r="G28" s="175">
        <v>52455</v>
      </c>
      <c r="H28" s="175">
        <v>57167</v>
      </c>
      <c r="I28" s="175">
        <v>51500</v>
      </c>
    </row>
    <row r="29" spans="1:9" ht="16.5" customHeight="1">
      <c r="A29" s="163" t="s">
        <v>478</v>
      </c>
      <c r="B29" s="175">
        <v>1030</v>
      </c>
      <c r="C29" s="175">
        <v>991</v>
      </c>
      <c r="D29" s="175">
        <v>912</v>
      </c>
      <c r="E29" s="175">
        <v>928</v>
      </c>
      <c r="F29" s="175">
        <v>1024</v>
      </c>
      <c r="G29" s="175">
        <v>1322</v>
      </c>
      <c r="H29" s="175">
        <v>1295</v>
      </c>
      <c r="I29" s="175" t="s">
        <v>508</v>
      </c>
    </row>
    <row r="30" spans="1:9" ht="16.5" customHeight="1">
      <c r="A30" s="163" t="s">
        <v>479</v>
      </c>
      <c r="B30" s="175">
        <v>49</v>
      </c>
      <c r="C30" s="175">
        <v>52.6</v>
      </c>
      <c r="D30" s="175">
        <v>54.7</v>
      </c>
      <c r="E30" s="175">
        <v>58.1</v>
      </c>
      <c r="F30" s="175">
        <v>60</v>
      </c>
      <c r="G30" s="175">
        <v>66</v>
      </c>
      <c r="H30" s="175">
        <v>70</v>
      </c>
      <c r="I30" s="175" t="s">
        <v>508</v>
      </c>
    </row>
    <row r="31" spans="1:9" ht="16.5" customHeight="1">
      <c r="A31" s="163" t="s">
        <v>489</v>
      </c>
      <c r="B31" s="175">
        <v>453</v>
      </c>
      <c r="C31" s="175">
        <v>760</v>
      </c>
      <c r="D31" s="175">
        <v>580</v>
      </c>
      <c r="E31" s="175">
        <v>680</v>
      </c>
      <c r="F31" s="175">
        <v>349</v>
      </c>
      <c r="G31" s="175">
        <v>316</v>
      </c>
      <c r="H31" s="175">
        <v>252</v>
      </c>
      <c r="I31" s="175">
        <v>231</v>
      </c>
    </row>
    <row r="32" spans="1:9" ht="16.5" customHeight="1">
      <c r="A32" s="163" t="s">
        <v>480</v>
      </c>
      <c r="B32" s="175">
        <v>100</v>
      </c>
      <c r="C32" s="175">
        <v>100</v>
      </c>
      <c r="D32" s="175">
        <v>100</v>
      </c>
      <c r="E32" s="175">
        <v>100</v>
      </c>
      <c r="F32" s="175">
        <v>100</v>
      </c>
      <c r="G32" s="175">
        <v>100</v>
      </c>
      <c r="H32" s="175">
        <v>100</v>
      </c>
      <c r="I32" s="175">
        <v>100</v>
      </c>
    </row>
    <row r="33" spans="1:9" ht="16.5" customHeight="1">
      <c r="A33" s="166"/>
      <c r="B33" s="169"/>
      <c r="C33" s="169"/>
      <c r="D33" s="169"/>
      <c r="E33" s="169"/>
      <c r="F33" s="169"/>
      <c r="G33" s="169"/>
      <c r="H33" s="169"/>
      <c r="I33" s="169"/>
    </row>
    <row r="34" spans="1:9" ht="30" customHeight="1">
      <c r="A34" s="148" t="s">
        <v>412</v>
      </c>
    </row>
  </sheetData>
  <pageMargins left="0.24" right="0.24" top="0.984251969" bottom="0.984251969" header="0.5" footer="0.5"/>
  <pageSetup paperSize="9" scale="61" orientation="portrait" r:id="rId1"/>
  <headerFooter alignWithMargins="0">
    <oddFooter>&amp;L&amp;1#&amp;"Calibri"&amp;8&amp;K000000Sensitivity: Internal</oddFooter>
  </headerFooter>
  <customProperties>
    <customPr name="ConnName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9FF"/>
    <pageSetUpPr fitToPage="1"/>
  </sheetPr>
  <dimension ref="A1:J33"/>
  <sheetViews>
    <sheetView view="pageBreakPreview" zoomScaleNormal="100" zoomScaleSheetLayoutView="100" workbookViewId="0">
      <selection activeCell="G4" sqref="G4"/>
    </sheetView>
  </sheetViews>
  <sheetFormatPr defaultColWidth="11.42578125" defaultRowHeight="12.75"/>
  <cols>
    <col min="1" max="1" width="68.5703125" style="56" customWidth="1"/>
    <col min="2" max="9" width="11.7109375" style="56" customWidth="1"/>
    <col min="10" max="16384" width="11.42578125" style="56"/>
  </cols>
  <sheetData>
    <row r="1" spans="1:9" ht="16.5" thickBot="1">
      <c r="A1" s="149" t="s">
        <v>4</v>
      </c>
      <c r="B1" s="150"/>
      <c r="C1" s="150"/>
      <c r="D1" s="150"/>
      <c r="E1" s="150"/>
      <c r="F1" s="150"/>
      <c r="G1" s="150"/>
      <c r="H1" s="150"/>
      <c r="I1" s="151"/>
    </row>
    <row r="2" spans="1:9" ht="28.5" customHeight="1">
      <c r="A2" s="168" t="s">
        <v>487</v>
      </c>
      <c r="B2" s="153">
        <v>2013</v>
      </c>
      <c r="C2" s="154">
        <v>2014</v>
      </c>
      <c r="D2" s="155">
        <v>2015</v>
      </c>
      <c r="E2" s="156">
        <v>2016</v>
      </c>
      <c r="F2" s="186">
        <v>2017</v>
      </c>
      <c r="G2" s="187">
        <v>2018</v>
      </c>
      <c r="H2" s="188">
        <v>2019</v>
      </c>
      <c r="I2" s="189">
        <v>2020</v>
      </c>
    </row>
    <row r="3" spans="1:9" ht="15.75" customHeight="1">
      <c r="A3" s="164" t="s">
        <v>473</v>
      </c>
      <c r="B3" s="165"/>
      <c r="C3" s="165"/>
      <c r="D3" s="165"/>
      <c r="E3" s="165"/>
      <c r="F3" s="165"/>
      <c r="G3" s="165"/>
      <c r="H3" s="165"/>
      <c r="I3" s="165"/>
    </row>
    <row r="4" spans="1:9" ht="18" customHeight="1">
      <c r="A4" s="159" t="s">
        <v>484</v>
      </c>
      <c r="B4" s="175">
        <v>2061</v>
      </c>
      <c r="C4" s="175">
        <v>2558</v>
      </c>
      <c r="D4" s="175">
        <v>2157</v>
      </c>
      <c r="E4" s="175">
        <v>1836</v>
      </c>
      <c r="F4" s="175">
        <v>1739</v>
      </c>
      <c r="G4" s="175">
        <v>1510</v>
      </c>
      <c r="H4" s="175">
        <v>1430</v>
      </c>
      <c r="I4" s="175">
        <v>1278</v>
      </c>
    </row>
    <row r="5" spans="1:9" ht="18" customHeight="1">
      <c r="A5" s="159" t="s">
        <v>485</v>
      </c>
      <c r="B5" s="172">
        <v>34.5</v>
      </c>
      <c r="C5" s="172">
        <v>37</v>
      </c>
      <c r="D5" s="172">
        <v>38</v>
      </c>
      <c r="E5" s="172">
        <v>36.799999999999997</v>
      </c>
      <c r="F5" s="172">
        <v>37</v>
      </c>
      <c r="G5" s="172">
        <v>36.5</v>
      </c>
      <c r="H5" s="172">
        <v>35</v>
      </c>
      <c r="I5" s="172">
        <v>35</v>
      </c>
    </row>
    <row r="6" spans="1:9" ht="18" customHeight="1">
      <c r="A6" s="159" t="s">
        <v>486</v>
      </c>
      <c r="B6" s="172">
        <v>0.11</v>
      </c>
      <c r="C6" s="172">
        <v>33</v>
      </c>
      <c r="D6" s="172">
        <v>50</v>
      </c>
      <c r="E6" s="172">
        <v>25</v>
      </c>
      <c r="F6" s="172">
        <v>29</v>
      </c>
      <c r="G6" s="172">
        <v>26</v>
      </c>
      <c r="H6" s="172">
        <v>30</v>
      </c>
      <c r="I6" s="172">
        <v>27</v>
      </c>
    </row>
    <row r="7" spans="1:9" ht="18" customHeight="1">
      <c r="A7" s="158"/>
      <c r="B7" s="161"/>
      <c r="C7" s="161"/>
      <c r="D7" s="161"/>
      <c r="E7" s="161"/>
      <c r="F7" s="161"/>
      <c r="G7" s="161"/>
      <c r="H7" s="161"/>
      <c r="I7" s="161"/>
    </row>
    <row r="8" spans="1:9" ht="18" customHeight="1">
      <c r="A8" s="164" t="s">
        <v>472</v>
      </c>
      <c r="B8" s="182"/>
      <c r="C8" s="182"/>
      <c r="D8" s="182"/>
      <c r="E8" s="182"/>
      <c r="F8" s="182"/>
      <c r="G8" s="182"/>
      <c r="H8" s="182"/>
      <c r="I8" s="182"/>
    </row>
    <row r="9" spans="1:9" ht="18" customHeight="1">
      <c r="A9" s="159" t="s">
        <v>488</v>
      </c>
      <c r="B9" s="172">
        <v>0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</row>
    <row r="10" spans="1:9" ht="18" customHeight="1">
      <c r="A10" s="159" t="s">
        <v>534</v>
      </c>
      <c r="B10" s="172">
        <v>0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  <c r="H10" s="172">
        <v>0</v>
      </c>
      <c r="I10" s="172">
        <v>0</v>
      </c>
    </row>
    <row r="11" spans="1:9" ht="18" customHeight="1">
      <c r="A11" s="159" t="s">
        <v>535</v>
      </c>
      <c r="B11" s="172"/>
      <c r="C11" s="172"/>
      <c r="D11" s="172"/>
      <c r="E11" s="172"/>
      <c r="F11" s="172">
        <v>0</v>
      </c>
      <c r="G11" s="172">
        <v>0</v>
      </c>
      <c r="H11" s="172">
        <v>0</v>
      </c>
      <c r="I11" s="172">
        <v>0</v>
      </c>
    </row>
    <row r="12" spans="1:9" ht="18" customHeight="1">
      <c r="A12" s="159" t="s">
        <v>498</v>
      </c>
      <c r="B12" s="173">
        <v>1.74</v>
      </c>
      <c r="C12" s="173" t="s">
        <v>501</v>
      </c>
      <c r="D12" s="173">
        <v>0.56999999999999995</v>
      </c>
      <c r="E12" s="173">
        <v>0.56000000000000005</v>
      </c>
      <c r="F12" s="173">
        <v>1</v>
      </c>
      <c r="G12" s="173">
        <v>1.5</v>
      </c>
      <c r="H12" s="173">
        <v>0</v>
      </c>
      <c r="I12" s="173">
        <v>0</v>
      </c>
    </row>
    <row r="13" spans="1:9" ht="18" customHeight="1">
      <c r="A13" s="159" t="s">
        <v>499</v>
      </c>
      <c r="B13" s="173" t="s">
        <v>508</v>
      </c>
      <c r="C13" s="174">
        <v>3.65</v>
      </c>
      <c r="D13" s="173">
        <v>3.93</v>
      </c>
      <c r="E13" s="173">
        <v>5.36</v>
      </c>
      <c r="F13" s="173">
        <v>3.8</v>
      </c>
      <c r="G13" s="173">
        <v>4.3099999999999996</v>
      </c>
      <c r="H13" s="173">
        <v>3.54</v>
      </c>
      <c r="I13" s="173">
        <v>2.75</v>
      </c>
    </row>
    <row r="14" spans="1:9" ht="18" customHeight="1">
      <c r="A14" s="158"/>
      <c r="B14" s="161"/>
      <c r="C14" s="161"/>
      <c r="D14" s="161"/>
      <c r="E14" s="161"/>
      <c r="F14" s="161"/>
      <c r="G14" s="161"/>
      <c r="H14" s="161"/>
      <c r="I14" s="161"/>
    </row>
    <row r="15" spans="1:9" ht="18" customHeight="1">
      <c r="A15" s="164" t="s">
        <v>474</v>
      </c>
      <c r="B15" s="164"/>
      <c r="C15" s="164"/>
      <c r="D15" s="164"/>
      <c r="E15" s="164"/>
      <c r="F15" s="164"/>
      <c r="G15" s="164"/>
      <c r="H15" s="164"/>
      <c r="I15" s="164"/>
    </row>
    <row r="16" spans="1:9" ht="18" customHeight="1">
      <c r="A16" s="163" t="s">
        <v>492</v>
      </c>
      <c r="B16" s="172" t="s">
        <v>508</v>
      </c>
      <c r="C16" s="172" t="s">
        <v>508</v>
      </c>
      <c r="D16" s="172">
        <v>0</v>
      </c>
      <c r="E16" s="172">
        <v>0</v>
      </c>
      <c r="F16" s="172">
        <v>410</v>
      </c>
      <c r="G16" s="172">
        <v>280</v>
      </c>
      <c r="H16" s="172">
        <v>240</v>
      </c>
      <c r="I16" s="172">
        <v>200</v>
      </c>
    </row>
    <row r="17" spans="1:10" ht="18" customHeight="1">
      <c r="A17" s="159" t="s">
        <v>539</v>
      </c>
      <c r="B17" s="172">
        <v>23</v>
      </c>
      <c r="C17" s="172">
        <v>35</v>
      </c>
      <c r="D17" s="172">
        <v>11</v>
      </c>
      <c r="E17" s="172">
        <v>40</v>
      </c>
      <c r="F17" s="172">
        <v>41</v>
      </c>
      <c r="G17" s="172">
        <v>41</v>
      </c>
      <c r="H17" s="172">
        <v>40</v>
      </c>
      <c r="I17" s="172">
        <v>18</v>
      </c>
    </row>
    <row r="18" spans="1:10" ht="18" customHeight="1">
      <c r="A18" s="158"/>
      <c r="B18" s="161"/>
      <c r="C18" s="161"/>
      <c r="D18" s="161"/>
      <c r="E18" s="161"/>
      <c r="F18" s="161"/>
      <c r="G18" s="161"/>
      <c r="H18" s="161"/>
      <c r="I18" s="161"/>
    </row>
    <row r="19" spans="1:10" ht="18" customHeight="1">
      <c r="A19" s="164" t="s">
        <v>476</v>
      </c>
      <c r="B19" s="191" t="s">
        <v>537</v>
      </c>
      <c r="C19" s="165"/>
      <c r="D19" s="165"/>
      <c r="E19" s="165"/>
      <c r="F19" s="191" t="s">
        <v>536</v>
      </c>
      <c r="G19" s="164"/>
      <c r="H19" s="164"/>
      <c r="I19" s="164"/>
    </row>
    <row r="20" spans="1:10" ht="18" customHeight="1">
      <c r="A20" s="163" t="s">
        <v>512</v>
      </c>
      <c r="B20" s="175">
        <v>28592.13049</v>
      </c>
      <c r="C20" s="175">
        <v>21330.83</v>
      </c>
      <c r="D20" s="175">
        <v>18768</v>
      </c>
      <c r="E20" s="175">
        <v>17097</v>
      </c>
      <c r="F20" s="175">
        <v>32979.086078300003</v>
      </c>
      <c r="G20" s="175">
        <v>27534.377176599999</v>
      </c>
      <c r="H20" s="175">
        <v>29140.226880100003</v>
      </c>
      <c r="I20" s="175">
        <v>27144.483034000001</v>
      </c>
      <c r="J20" s="171"/>
    </row>
    <row r="21" spans="1:10" ht="18" customHeight="1">
      <c r="A21" s="163" t="s">
        <v>511</v>
      </c>
      <c r="B21" s="175">
        <v>1355.17</v>
      </c>
      <c r="C21" s="175">
        <v>1027.5</v>
      </c>
      <c r="D21" s="175">
        <v>889</v>
      </c>
      <c r="E21" s="175">
        <v>809.9</v>
      </c>
      <c r="F21" s="175">
        <v>778</v>
      </c>
      <c r="G21" s="175">
        <v>680.41909659999999</v>
      </c>
      <c r="H21" s="175">
        <v>678.86986009999998</v>
      </c>
      <c r="I21" s="175">
        <v>603.63435400000003</v>
      </c>
      <c r="J21" s="171"/>
    </row>
    <row r="22" spans="1:10" ht="18" customHeight="1">
      <c r="A22" s="163" t="s">
        <v>509</v>
      </c>
      <c r="B22" s="175">
        <v>26431.8</v>
      </c>
      <c r="C22" s="175">
        <v>19078.400000000001</v>
      </c>
      <c r="D22" s="175">
        <v>16701</v>
      </c>
      <c r="E22" s="175">
        <v>15324.8</v>
      </c>
      <c r="F22" s="175">
        <v>31688.336000000003</v>
      </c>
      <c r="G22" s="175">
        <v>26350.71</v>
      </c>
      <c r="H22" s="175">
        <v>28008.409999999996</v>
      </c>
      <c r="I22" s="175">
        <v>26391.78</v>
      </c>
    </row>
    <row r="23" spans="1:10" ht="18" customHeight="1">
      <c r="A23" s="163" t="s">
        <v>510</v>
      </c>
      <c r="B23" s="175">
        <v>805.16250000000002</v>
      </c>
      <c r="C23" s="175">
        <v>1224.96</v>
      </c>
      <c r="D23" s="175">
        <v>1178</v>
      </c>
      <c r="E23" s="175">
        <v>962.18</v>
      </c>
      <c r="F23" s="175">
        <v>513</v>
      </c>
      <c r="G23" s="175">
        <v>503.24807999999996</v>
      </c>
      <c r="H23" s="175">
        <v>452.94702000000001</v>
      </c>
      <c r="I23" s="175">
        <v>149.06868</v>
      </c>
    </row>
    <row r="24" spans="1:10" ht="18" customHeight="1">
      <c r="A24" s="163" t="s">
        <v>490</v>
      </c>
      <c r="B24" s="175">
        <v>142</v>
      </c>
      <c r="C24" s="175">
        <v>120.3</v>
      </c>
      <c r="D24" s="175">
        <v>68.900000000000006</v>
      </c>
      <c r="E24" s="175">
        <v>66.900000000000006</v>
      </c>
      <c r="F24" s="175">
        <v>64</v>
      </c>
      <c r="G24" s="175">
        <v>60.837410415999997</v>
      </c>
      <c r="H24" s="175">
        <v>62.759066695999998</v>
      </c>
      <c r="I24" s="175">
        <v>61.384779479999999</v>
      </c>
    </row>
    <row r="25" spans="1:10" ht="18" customHeight="1">
      <c r="A25" s="166"/>
      <c r="B25" s="161"/>
      <c r="C25" s="161"/>
      <c r="D25" s="161"/>
      <c r="E25" s="161"/>
      <c r="F25" s="161"/>
      <c r="G25" s="161"/>
      <c r="H25" s="161"/>
      <c r="I25" s="161"/>
    </row>
    <row r="26" spans="1:10" ht="18" customHeight="1">
      <c r="A26" s="164" t="s">
        <v>477</v>
      </c>
      <c r="B26" s="164"/>
      <c r="C26" s="164"/>
      <c r="D26" s="164"/>
      <c r="E26" s="164"/>
      <c r="F26" s="164"/>
      <c r="G26" s="164"/>
      <c r="H26" s="164"/>
      <c r="I26" s="164"/>
    </row>
    <row r="27" spans="1:10" ht="18" customHeight="1">
      <c r="A27" s="163" t="s">
        <v>502</v>
      </c>
      <c r="B27" s="175">
        <v>14788</v>
      </c>
      <c r="C27" s="175">
        <v>18895</v>
      </c>
      <c r="D27" s="175">
        <v>16885</v>
      </c>
      <c r="E27" s="175">
        <v>8444</v>
      </c>
      <c r="F27" s="175">
        <v>3640</v>
      </c>
      <c r="G27" s="175">
        <v>5249</v>
      </c>
      <c r="H27" s="175">
        <v>5249</v>
      </c>
      <c r="I27" s="175">
        <v>4459</v>
      </c>
    </row>
    <row r="28" spans="1:10" ht="18" customHeight="1">
      <c r="A28" s="163" t="s">
        <v>500</v>
      </c>
      <c r="B28" s="175">
        <v>8029</v>
      </c>
      <c r="C28" s="175">
        <v>9135</v>
      </c>
      <c r="D28" s="175">
        <v>9733</v>
      </c>
      <c r="E28" s="175">
        <v>9946</v>
      </c>
      <c r="F28" s="175">
        <v>9360</v>
      </c>
      <c r="G28" s="175">
        <v>7567</v>
      </c>
      <c r="H28" s="175">
        <v>7567</v>
      </c>
      <c r="I28" s="175">
        <v>3665</v>
      </c>
    </row>
    <row r="29" spans="1:10" ht="18" customHeight="1">
      <c r="A29" s="163" t="s">
        <v>478</v>
      </c>
      <c r="B29" s="175">
        <v>199</v>
      </c>
      <c r="C29" s="175">
        <v>325</v>
      </c>
      <c r="D29" s="175">
        <v>660</v>
      </c>
      <c r="E29" s="175">
        <v>198</v>
      </c>
      <c r="F29" s="175">
        <v>193</v>
      </c>
      <c r="G29" s="175">
        <v>171</v>
      </c>
      <c r="H29" s="175">
        <v>171</v>
      </c>
      <c r="I29" s="175">
        <v>89</v>
      </c>
    </row>
    <row r="30" spans="1:10" ht="18" customHeight="1">
      <c r="A30" s="163" t="s">
        <v>479</v>
      </c>
      <c r="B30" s="175">
        <v>22.1</v>
      </c>
      <c r="C30" s="175">
        <v>13.2</v>
      </c>
      <c r="D30" s="175">
        <v>2.9</v>
      </c>
      <c r="E30" s="175">
        <v>17.2</v>
      </c>
      <c r="F30" s="175">
        <v>25</v>
      </c>
      <c r="G30" s="175">
        <v>37</v>
      </c>
      <c r="H30" s="175">
        <v>37</v>
      </c>
      <c r="I30" s="175">
        <v>48</v>
      </c>
    </row>
    <row r="31" spans="1:10" ht="18" customHeight="1">
      <c r="A31" s="163" t="s">
        <v>489</v>
      </c>
      <c r="B31" s="175">
        <v>8</v>
      </c>
      <c r="C31" s="175">
        <v>58</v>
      </c>
      <c r="D31" s="175">
        <v>142</v>
      </c>
      <c r="E31" s="175">
        <v>60</v>
      </c>
      <c r="F31" s="175">
        <v>77</v>
      </c>
      <c r="G31" s="175">
        <v>100</v>
      </c>
      <c r="H31" s="175">
        <v>100</v>
      </c>
      <c r="I31" s="175">
        <v>82</v>
      </c>
    </row>
    <row r="32" spans="1:10" ht="18" customHeight="1">
      <c r="A32" s="163" t="s">
        <v>480</v>
      </c>
      <c r="B32" s="175">
        <v>100</v>
      </c>
      <c r="C32" s="175">
        <v>100</v>
      </c>
      <c r="D32" s="175">
        <v>100</v>
      </c>
      <c r="E32" s="175">
        <v>100</v>
      </c>
      <c r="F32" s="175">
        <v>100</v>
      </c>
      <c r="G32" s="175">
        <v>70</v>
      </c>
      <c r="H32" s="175">
        <v>70</v>
      </c>
      <c r="I32" s="175">
        <v>100</v>
      </c>
    </row>
    <row r="33" spans="1:1" ht="33" customHeight="1">
      <c r="A33" s="148" t="s">
        <v>412</v>
      </c>
    </row>
  </sheetData>
  <pageMargins left="0.24" right="0.24" top="0.984251969" bottom="0.984251969" header="0.5" footer="0.5"/>
  <pageSetup paperSize="9" scale="61" orientation="portrait" r:id="rId1"/>
  <headerFooter alignWithMargins="0">
    <oddFooter>&amp;L&amp;1#&amp;"Calibri"&amp;8&amp;K000000Sensitivity: Internal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99FF"/>
    <pageSetUpPr fitToPage="1"/>
  </sheetPr>
  <dimension ref="A1:J33"/>
  <sheetViews>
    <sheetView view="pageBreakPreview" zoomScaleNormal="100" zoomScaleSheetLayoutView="100" workbookViewId="0">
      <selection activeCell="G5" sqref="G5"/>
    </sheetView>
  </sheetViews>
  <sheetFormatPr defaultColWidth="11.42578125" defaultRowHeight="12.75"/>
  <cols>
    <col min="1" max="1" width="68.7109375" style="56" customWidth="1"/>
    <col min="2" max="9" width="11.7109375" style="56" customWidth="1"/>
    <col min="10" max="16384" width="11.42578125" style="56"/>
  </cols>
  <sheetData>
    <row r="1" spans="1:9" ht="16.5" thickBot="1">
      <c r="A1" s="149" t="s">
        <v>5</v>
      </c>
      <c r="B1" s="150"/>
      <c r="C1" s="150"/>
      <c r="D1" s="150"/>
      <c r="E1" s="150"/>
      <c r="F1" s="150"/>
      <c r="G1" s="150"/>
      <c r="H1" s="150"/>
      <c r="I1" s="151"/>
    </row>
    <row r="2" spans="1:9" ht="28.5" customHeight="1">
      <c r="A2" s="168" t="s">
        <v>487</v>
      </c>
      <c r="B2" s="153">
        <v>2013</v>
      </c>
      <c r="C2" s="154">
        <v>2014</v>
      </c>
      <c r="D2" s="155">
        <v>2015</v>
      </c>
      <c r="E2" s="156">
        <v>2016</v>
      </c>
      <c r="F2" s="186">
        <v>2017</v>
      </c>
      <c r="G2" s="187">
        <v>2018</v>
      </c>
      <c r="H2" s="188">
        <v>2019</v>
      </c>
      <c r="I2" s="189">
        <v>2020</v>
      </c>
    </row>
    <row r="3" spans="1:9" ht="15.75" customHeight="1">
      <c r="A3" s="164" t="s">
        <v>473</v>
      </c>
      <c r="B3" s="165"/>
      <c r="C3" s="165"/>
      <c r="D3" s="165"/>
      <c r="E3" s="165"/>
      <c r="F3" s="165"/>
      <c r="G3" s="165"/>
      <c r="H3" s="165"/>
      <c r="I3" s="165"/>
    </row>
    <row r="4" spans="1:9" ht="18" customHeight="1">
      <c r="A4" s="159" t="s">
        <v>484</v>
      </c>
      <c r="B4" s="175">
        <v>1935</v>
      </c>
      <c r="C4" s="175">
        <v>1898</v>
      </c>
      <c r="D4" s="175">
        <v>1883</v>
      </c>
      <c r="E4" s="175">
        <v>1729</v>
      </c>
      <c r="F4" s="175">
        <v>1683</v>
      </c>
      <c r="G4" s="175">
        <v>1664</v>
      </c>
      <c r="H4" s="175">
        <v>1726</v>
      </c>
      <c r="I4" s="175">
        <v>1708</v>
      </c>
    </row>
    <row r="5" spans="1:9" ht="18" customHeight="1">
      <c r="A5" s="159" t="s">
        <v>485</v>
      </c>
      <c r="B5" s="172">
        <v>35</v>
      </c>
      <c r="C5" s="172">
        <v>35</v>
      </c>
      <c r="D5" s="172">
        <v>33.700000000000003</v>
      </c>
      <c r="E5" s="172">
        <v>33.9</v>
      </c>
      <c r="F5" s="172">
        <v>35</v>
      </c>
      <c r="G5" s="172">
        <v>34</v>
      </c>
      <c r="H5" s="172">
        <v>33</v>
      </c>
      <c r="I5" s="172">
        <v>32</v>
      </c>
    </row>
    <row r="6" spans="1:9" ht="18" customHeight="1">
      <c r="A6" s="159" t="s">
        <v>486</v>
      </c>
      <c r="B6" s="172">
        <v>22.2</v>
      </c>
      <c r="C6" s="172">
        <v>0.25</v>
      </c>
      <c r="D6" s="172">
        <v>55.5</v>
      </c>
      <c r="E6" s="172">
        <v>0.5</v>
      </c>
      <c r="F6" s="172">
        <v>50</v>
      </c>
      <c r="G6" s="172">
        <v>34</v>
      </c>
      <c r="H6" s="172">
        <v>32</v>
      </c>
      <c r="I6" s="172">
        <v>32</v>
      </c>
    </row>
    <row r="7" spans="1:9" ht="18" customHeight="1">
      <c r="A7" s="158"/>
      <c r="B7" s="161"/>
      <c r="C7" s="161"/>
      <c r="D7" s="161"/>
      <c r="E7" s="161"/>
      <c r="F7" s="161"/>
      <c r="G7" s="161"/>
      <c r="H7" s="161"/>
      <c r="I7" s="161"/>
    </row>
    <row r="8" spans="1:9" ht="18" customHeight="1">
      <c r="A8" s="164" t="s">
        <v>533</v>
      </c>
      <c r="B8" s="182"/>
      <c r="C8" s="182"/>
      <c r="D8" s="182"/>
      <c r="E8" s="182"/>
      <c r="F8" s="182"/>
      <c r="G8" s="182"/>
      <c r="H8" s="182"/>
      <c r="I8" s="182"/>
    </row>
    <row r="9" spans="1:9" ht="18" customHeight="1">
      <c r="A9" s="159" t="s">
        <v>488</v>
      </c>
      <c r="B9" s="172">
        <v>0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</row>
    <row r="10" spans="1:9" ht="18" customHeight="1">
      <c r="A10" s="159" t="s">
        <v>534</v>
      </c>
      <c r="B10" s="175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5">
        <v>0</v>
      </c>
      <c r="I10" s="175">
        <v>0</v>
      </c>
    </row>
    <row r="11" spans="1:9" ht="18" customHeight="1">
      <c r="A11" s="159" t="s">
        <v>535</v>
      </c>
      <c r="B11" s="175"/>
      <c r="C11" s="175"/>
      <c r="D11" s="175"/>
      <c r="E11" s="175"/>
      <c r="F11" s="175">
        <v>0</v>
      </c>
      <c r="G11" s="175">
        <v>0</v>
      </c>
      <c r="H11" s="175">
        <v>0</v>
      </c>
      <c r="I11" s="175">
        <v>0</v>
      </c>
    </row>
    <row r="12" spans="1:9" ht="18" customHeight="1">
      <c r="A12" s="159" t="s">
        <v>498</v>
      </c>
      <c r="B12" s="173" t="s">
        <v>508</v>
      </c>
      <c r="C12" s="173">
        <v>1.08</v>
      </c>
      <c r="D12" s="173">
        <v>0.68</v>
      </c>
      <c r="E12" s="173">
        <v>0.65</v>
      </c>
      <c r="F12" s="173">
        <v>0</v>
      </c>
      <c r="G12" s="173">
        <v>0</v>
      </c>
      <c r="H12" s="173">
        <v>0</v>
      </c>
      <c r="I12" s="173">
        <v>0</v>
      </c>
    </row>
    <row r="13" spans="1:9" ht="24" customHeight="1">
      <c r="A13" s="159" t="s">
        <v>499</v>
      </c>
      <c r="B13" s="173">
        <v>1.83</v>
      </c>
      <c r="C13" s="174">
        <v>2.2999999999999998</v>
      </c>
      <c r="D13" s="173">
        <v>2.69</v>
      </c>
      <c r="E13" s="173">
        <v>3.57</v>
      </c>
      <c r="F13" s="173">
        <v>3.62</v>
      </c>
      <c r="G13" s="173">
        <v>3.82</v>
      </c>
      <c r="H13" s="173">
        <v>3.67</v>
      </c>
      <c r="I13" s="176">
        <v>2.71</v>
      </c>
    </row>
    <row r="14" spans="1:9" ht="18" customHeight="1">
      <c r="A14" s="158"/>
      <c r="B14" s="161"/>
      <c r="C14" s="161"/>
      <c r="D14" s="161"/>
      <c r="E14" s="161"/>
      <c r="F14" s="161"/>
      <c r="G14" s="161"/>
      <c r="H14" s="161"/>
      <c r="I14" s="161"/>
    </row>
    <row r="15" spans="1:9" ht="18" customHeight="1">
      <c r="A15" s="164" t="s">
        <v>474</v>
      </c>
      <c r="B15" s="164"/>
      <c r="C15" s="164"/>
      <c r="D15" s="164"/>
      <c r="E15" s="164"/>
      <c r="F15" s="164"/>
      <c r="G15" s="164"/>
      <c r="H15" s="164"/>
      <c r="I15" s="164"/>
    </row>
    <row r="16" spans="1:9" ht="18" customHeight="1">
      <c r="A16" s="163" t="s">
        <v>492</v>
      </c>
      <c r="B16" s="172" t="s">
        <v>508</v>
      </c>
      <c r="C16" s="172" t="s">
        <v>508</v>
      </c>
      <c r="D16" s="172">
        <v>53</v>
      </c>
      <c r="E16" s="172">
        <v>63</v>
      </c>
      <c r="F16" s="172">
        <v>300</v>
      </c>
      <c r="G16" s="172">
        <v>388</v>
      </c>
      <c r="H16" s="172">
        <v>220</v>
      </c>
      <c r="I16" s="172">
        <v>70</v>
      </c>
    </row>
    <row r="17" spans="1:10" ht="18" customHeight="1">
      <c r="A17" s="159" t="s">
        <v>475</v>
      </c>
      <c r="B17" s="172">
        <v>31</v>
      </c>
      <c r="C17" s="172">
        <v>41</v>
      </c>
      <c r="D17" s="172">
        <v>40</v>
      </c>
      <c r="E17" s="172">
        <v>33</v>
      </c>
      <c r="F17" s="172">
        <v>41</v>
      </c>
      <c r="G17" s="172">
        <v>40</v>
      </c>
      <c r="H17" s="172">
        <v>40</v>
      </c>
      <c r="I17" s="172">
        <v>10</v>
      </c>
    </row>
    <row r="18" spans="1:10" ht="18" customHeight="1">
      <c r="A18" s="158"/>
      <c r="B18" s="161"/>
      <c r="C18" s="161"/>
      <c r="D18" s="161"/>
      <c r="E18" s="161"/>
      <c r="F18" s="161"/>
      <c r="G18" s="161"/>
      <c r="H18" s="161"/>
      <c r="I18" s="161"/>
    </row>
    <row r="19" spans="1:10" ht="18" customHeight="1">
      <c r="A19" s="164" t="s">
        <v>476</v>
      </c>
      <c r="B19" s="191" t="s">
        <v>537</v>
      </c>
      <c r="C19" s="165"/>
      <c r="D19" s="165"/>
      <c r="E19" s="165"/>
      <c r="F19" s="191" t="s">
        <v>536</v>
      </c>
      <c r="G19" s="164"/>
      <c r="H19" s="164"/>
      <c r="I19" s="164"/>
      <c r="J19" s="171"/>
    </row>
    <row r="20" spans="1:10" ht="18" customHeight="1">
      <c r="A20" s="163" t="s">
        <v>512</v>
      </c>
      <c r="B20" s="175">
        <v>3689.5356289309998</v>
      </c>
      <c r="C20" s="175">
        <v>2957.644512807</v>
      </c>
      <c r="D20" s="175">
        <v>1849.3599889111999</v>
      </c>
      <c r="E20" s="175">
        <v>1724.1122118000001</v>
      </c>
      <c r="F20" s="175">
        <v>3062.2777521999997</v>
      </c>
      <c r="G20" s="175">
        <v>2089.4792797</v>
      </c>
      <c r="H20" s="175">
        <v>2145.4328929499998</v>
      </c>
      <c r="I20" s="175">
        <v>389.59746344999996</v>
      </c>
      <c r="J20" s="171"/>
    </row>
    <row r="21" spans="1:10" ht="18" customHeight="1">
      <c r="A21" s="163" t="s">
        <v>511</v>
      </c>
      <c r="B21" s="175">
        <v>767.21279893099995</v>
      </c>
      <c r="C21" s="175">
        <v>575.98929280699997</v>
      </c>
      <c r="D21" s="175">
        <v>433.97150891119998</v>
      </c>
      <c r="E21" s="175">
        <v>356.99679180000004</v>
      </c>
      <c r="F21" s="175">
        <v>356</v>
      </c>
      <c r="G21" s="175">
        <v>557.26833969999996</v>
      </c>
      <c r="H21" s="175">
        <v>339.42079295000002</v>
      </c>
      <c r="I21" s="175">
        <v>109.88694345</v>
      </c>
    </row>
    <row r="22" spans="1:10" ht="18" customHeight="1">
      <c r="A22" s="163" t="s">
        <v>509</v>
      </c>
      <c r="B22" s="175">
        <v>2187.6</v>
      </c>
      <c r="C22" s="175">
        <v>1834.8999999999999</v>
      </c>
      <c r="D22" s="175">
        <v>772.82999999999993</v>
      </c>
      <c r="E22" s="175">
        <v>627.45000000000005</v>
      </c>
      <c r="F22" s="175">
        <v>2157.94</v>
      </c>
      <c r="G22" s="175">
        <v>700.05</v>
      </c>
      <c r="H22" s="175">
        <v>1135.45</v>
      </c>
      <c r="I22" s="175">
        <v>188.25</v>
      </c>
    </row>
    <row r="23" spans="1:10" ht="18" customHeight="1">
      <c r="A23" s="163" t="s">
        <v>510</v>
      </c>
      <c r="B23" s="175">
        <v>734.72283000000004</v>
      </c>
      <c r="C23" s="175">
        <v>546.75522000000001</v>
      </c>
      <c r="D23" s="175">
        <v>642.55847999999992</v>
      </c>
      <c r="E23" s="175">
        <v>739.66542000000004</v>
      </c>
      <c r="F23" s="175">
        <v>549</v>
      </c>
      <c r="G23" s="175">
        <v>832.16093999999998</v>
      </c>
      <c r="H23" s="175">
        <v>670.56209999999999</v>
      </c>
      <c r="I23" s="175">
        <v>91.460520000000002</v>
      </c>
    </row>
    <row r="24" spans="1:10" ht="18" customHeight="1">
      <c r="A24" s="163" t="s">
        <v>490</v>
      </c>
      <c r="B24" s="175">
        <v>161.8526531485</v>
      </c>
      <c r="C24" s="175">
        <v>161.9417240745</v>
      </c>
      <c r="D24" s="175">
        <v>147.99260566200002</v>
      </c>
      <c r="E24" s="175">
        <v>151.76814505600001</v>
      </c>
      <c r="F24" s="175">
        <v>133</v>
      </c>
      <c r="G24" s="175">
        <v>147.69673852</v>
      </c>
      <c r="H24" s="175">
        <v>140.53588658000001</v>
      </c>
      <c r="I24" s="175">
        <v>118.81075382</v>
      </c>
    </row>
    <row r="25" spans="1:10" ht="18" customHeight="1">
      <c r="A25" s="166"/>
      <c r="B25" s="161"/>
      <c r="C25" s="161"/>
      <c r="D25" s="161"/>
      <c r="E25" s="161"/>
      <c r="F25" s="161"/>
      <c r="G25" s="161"/>
      <c r="H25" s="161"/>
      <c r="I25" s="161"/>
    </row>
    <row r="26" spans="1:10" ht="18" customHeight="1">
      <c r="A26" s="164" t="s">
        <v>477</v>
      </c>
      <c r="B26" s="164"/>
      <c r="C26" s="164"/>
      <c r="D26" s="164"/>
      <c r="E26" s="164"/>
      <c r="F26" s="164"/>
      <c r="G26" s="164"/>
      <c r="H26" s="164"/>
      <c r="I26" s="164"/>
    </row>
    <row r="27" spans="1:10" ht="18" customHeight="1">
      <c r="A27" s="163" t="s">
        <v>502</v>
      </c>
      <c r="B27" s="162">
        <v>83167</v>
      </c>
      <c r="C27" s="162">
        <v>52743</v>
      </c>
      <c r="D27" s="162">
        <v>27055</v>
      </c>
      <c r="E27" s="162">
        <v>36824</v>
      </c>
      <c r="F27" s="162">
        <v>41417</v>
      </c>
      <c r="G27" s="162">
        <v>41520</v>
      </c>
      <c r="H27" s="162">
        <v>45455</v>
      </c>
      <c r="I27" s="162">
        <v>52083</v>
      </c>
    </row>
    <row r="28" spans="1:10" ht="18" customHeight="1">
      <c r="A28" s="163" t="s">
        <v>500</v>
      </c>
      <c r="B28" s="162">
        <v>10925</v>
      </c>
      <c r="C28" s="162">
        <v>10064</v>
      </c>
      <c r="D28" s="162">
        <v>10377</v>
      </c>
      <c r="E28" s="162">
        <v>10189</v>
      </c>
      <c r="F28" s="162">
        <v>10714</v>
      </c>
      <c r="G28" s="162">
        <v>11295</v>
      </c>
      <c r="H28" s="162">
        <v>8644</v>
      </c>
      <c r="I28" s="162">
        <v>5775</v>
      </c>
    </row>
    <row r="29" spans="1:10" ht="18" customHeight="1">
      <c r="A29" s="163" t="s">
        <v>478</v>
      </c>
      <c r="B29" s="162">
        <v>100</v>
      </c>
      <c r="C29" s="162">
        <v>150</v>
      </c>
      <c r="D29" s="162">
        <v>114</v>
      </c>
      <c r="E29" s="162">
        <v>106</v>
      </c>
      <c r="F29" s="162">
        <v>102</v>
      </c>
      <c r="G29" s="162">
        <v>215</v>
      </c>
      <c r="H29" s="162">
        <v>107</v>
      </c>
      <c r="I29" s="162">
        <v>82</v>
      </c>
    </row>
    <row r="30" spans="1:10" ht="18" customHeight="1">
      <c r="A30" s="163" t="s">
        <v>479</v>
      </c>
      <c r="B30" s="162">
        <v>100</v>
      </c>
      <c r="C30" s="162">
        <v>100</v>
      </c>
      <c r="D30" s="162">
        <v>100</v>
      </c>
      <c r="E30" s="162">
        <v>100</v>
      </c>
      <c r="F30" s="162">
        <v>100</v>
      </c>
      <c r="G30" s="162">
        <v>100</v>
      </c>
      <c r="H30" s="162">
        <v>100</v>
      </c>
      <c r="I30" s="162">
        <v>100</v>
      </c>
    </row>
    <row r="31" spans="1:10" ht="18" customHeight="1">
      <c r="A31" s="163" t="s">
        <v>489</v>
      </c>
      <c r="B31" s="162">
        <v>745</v>
      </c>
      <c r="C31" s="162">
        <v>705</v>
      </c>
      <c r="D31" s="162">
        <v>409</v>
      </c>
      <c r="E31" s="162">
        <v>210</v>
      </c>
      <c r="F31" s="162">
        <v>196</v>
      </c>
      <c r="G31" s="162">
        <v>125</v>
      </c>
      <c r="H31" s="162">
        <v>163</v>
      </c>
      <c r="I31" s="162">
        <v>204</v>
      </c>
    </row>
    <row r="32" spans="1:10" ht="17.25" customHeight="1">
      <c r="A32" s="163" t="s">
        <v>480</v>
      </c>
      <c r="B32" s="162">
        <v>100</v>
      </c>
      <c r="C32" s="162">
        <v>100</v>
      </c>
      <c r="D32" s="162">
        <v>100</v>
      </c>
      <c r="E32" s="162">
        <v>100</v>
      </c>
      <c r="F32" s="162">
        <v>100</v>
      </c>
      <c r="G32" s="162">
        <v>100</v>
      </c>
      <c r="H32" s="162">
        <v>100</v>
      </c>
      <c r="I32" s="162">
        <v>100</v>
      </c>
    </row>
    <row r="33" spans="1:1" ht="31.5" customHeight="1">
      <c r="A33" s="148" t="s">
        <v>412</v>
      </c>
    </row>
  </sheetData>
  <pageMargins left="0.24" right="0.24" top="0.984251969" bottom="0.984251969" header="0.5" footer="0.5"/>
  <pageSetup paperSize="9" scale="61" orientation="portrait" r:id="rId1"/>
  <headerFooter alignWithMargins="0">
    <oddFooter>&amp;L&amp;1#&amp;"Calibri"&amp;8&amp;K000000Sensitivity: Internal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3006-2E68-4F4D-A3E4-0173A1759643}">
  <sheetPr>
    <tabColor rgb="FF0099FF"/>
    <pageSetUpPr fitToPage="1"/>
  </sheetPr>
  <dimension ref="A1:C33"/>
  <sheetViews>
    <sheetView view="pageBreakPreview" zoomScaleNormal="100" zoomScaleSheetLayoutView="100" workbookViewId="0">
      <selection activeCell="B6" sqref="B6"/>
    </sheetView>
  </sheetViews>
  <sheetFormatPr defaultColWidth="11.42578125" defaultRowHeight="12.75"/>
  <cols>
    <col min="1" max="1" width="109.42578125" style="56" customWidth="1"/>
    <col min="2" max="2" width="11.7109375" style="56" customWidth="1"/>
    <col min="3" max="16384" width="11.42578125" style="56"/>
  </cols>
  <sheetData>
    <row r="1" spans="1:2" ht="16.5" thickBot="1">
      <c r="A1" s="149" t="s">
        <v>5</v>
      </c>
      <c r="B1" s="151"/>
    </row>
    <row r="2" spans="1:2" ht="28.5" customHeight="1">
      <c r="A2" s="168" t="s">
        <v>487</v>
      </c>
      <c r="B2" s="189">
        <v>2020</v>
      </c>
    </row>
    <row r="3" spans="1:2" ht="15.75" customHeight="1">
      <c r="A3" s="164" t="s">
        <v>473</v>
      </c>
      <c r="B3" s="165"/>
    </row>
    <row r="4" spans="1:2" ht="18" customHeight="1">
      <c r="A4" s="159" t="s">
        <v>484</v>
      </c>
      <c r="B4" s="175">
        <v>1487</v>
      </c>
    </row>
    <row r="5" spans="1:2" ht="18" customHeight="1">
      <c r="A5" s="159" t="s">
        <v>485</v>
      </c>
      <c r="B5" s="172">
        <v>38</v>
      </c>
    </row>
    <row r="6" spans="1:2" ht="18" customHeight="1">
      <c r="A6" s="159" t="s">
        <v>486</v>
      </c>
      <c r="B6" s="172">
        <v>30</v>
      </c>
    </row>
    <row r="7" spans="1:2" ht="18" customHeight="1">
      <c r="A7" s="158"/>
      <c r="B7" s="161"/>
    </row>
    <row r="8" spans="1:2" ht="18" customHeight="1">
      <c r="A8" s="164" t="s">
        <v>472</v>
      </c>
      <c r="B8" s="182"/>
    </row>
    <row r="9" spans="1:2" ht="18" customHeight="1">
      <c r="A9" s="159" t="s">
        <v>488</v>
      </c>
      <c r="B9" s="172">
        <v>0</v>
      </c>
    </row>
    <row r="10" spans="1:2" ht="18" customHeight="1">
      <c r="A10" s="159" t="s">
        <v>534</v>
      </c>
      <c r="B10" s="175">
        <v>0</v>
      </c>
    </row>
    <row r="11" spans="1:2" ht="18" customHeight="1">
      <c r="A11" s="159" t="s">
        <v>535</v>
      </c>
      <c r="B11" s="175">
        <v>0</v>
      </c>
    </row>
    <row r="12" spans="1:2" ht="18" customHeight="1">
      <c r="A12" s="159" t="s">
        <v>498</v>
      </c>
      <c r="B12" s="173">
        <v>0.76</v>
      </c>
    </row>
    <row r="13" spans="1:2" ht="24" customHeight="1">
      <c r="A13" s="159" t="s">
        <v>499</v>
      </c>
      <c r="B13" s="173">
        <v>2.23</v>
      </c>
    </row>
    <row r="14" spans="1:2" ht="18" customHeight="1">
      <c r="A14" s="158"/>
      <c r="B14" s="161"/>
    </row>
    <row r="15" spans="1:2" ht="18" customHeight="1">
      <c r="A15" s="164" t="s">
        <v>474</v>
      </c>
      <c r="B15" s="164"/>
    </row>
    <row r="16" spans="1:2" ht="18" customHeight="1">
      <c r="A16" s="163" t="s">
        <v>492</v>
      </c>
      <c r="B16" s="172" t="s">
        <v>508</v>
      </c>
    </row>
    <row r="17" spans="1:3" ht="18" customHeight="1">
      <c r="A17" s="159" t="s">
        <v>538</v>
      </c>
      <c r="B17" s="172" t="s">
        <v>508</v>
      </c>
    </row>
    <row r="18" spans="1:3" ht="18" customHeight="1">
      <c r="A18" s="158"/>
      <c r="B18" s="161"/>
    </row>
    <row r="19" spans="1:3" ht="18" customHeight="1">
      <c r="A19" s="164" t="s">
        <v>542</v>
      </c>
      <c r="B19" s="164"/>
      <c r="C19" s="171"/>
    </row>
    <row r="20" spans="1:3" ht="18" customHeight="1">
      <c r="A20" s="163" t="s">
        <v>512</v>
      </c>
      <c r="B20" s="175">
        <v>14366.237960050003</v>
      </c>
      <c r="C20" s="171"/>
    </row>
    <row r="21" spans="1:3" ht="18" customHeight="1">
      <c r="A21" s="163" t="s">
        <v>511</v>
      </c>
      <c r="B21" s="175">
        <v>318.90892005000001</v>
      </c>
    </row>
    <row r="22" spans="1:3" ht="18" customHeight="1">
      <c r="A22" s="163" t="s">
        <v>509</v>
      </c>
      <c r="B22" s="175">
        <v>13865.740000000002</v>
      </c>
    </row>
    <row r="23" spans="1:3" ht="18" customHeight="1">
      <c r="A23" s="163" t="s">
        <v>510</v>
      </c>
      <c r="B23" s="175">
        <v>181.58904000000001</v>
      </c>
    </row>
    <row r="24" spans="1:3" ht="18" customHeight="1">
      <c r="A24" s="163" t="s">
        <v>490</v>
      </c>
      <c r="B24" s="175">
        <v>152.523826316</v>
      </c>
    </row>
    <row r="25" spans="1:3" ht="18" customHeight="1">
      <c r="A25" s="166"/>
      <c r="B25" s="161"/>
    </row>
    <row r="26" spans="1:3" ht="18" customHeight="1">
      <c r="A26" s="164" t="s">
        <v>477</v>
      </c>
      <c r="B26" s="164"/>
    </row>
    <row r="27" spans="1:3" ht="18" customHeight="1">
      <c r="A27" s="163" t="s">
        <v>502</v>
      </c>
      <c r="B27" s="162">
        <v>21600</v>
      </c>
    </row>
    <row r="28" spans="1:3" ht="18" customHeight="1">
      <c r="A28" s="163" t="s">
        <v>500</v>
      </c>
      <c r="B28" s="162">
        <v>4600</v>
      </c>
    </row>
    <row r="29" spans="1:3" ht="18" customHeight="1">
      <c r="A29" s="163" t="s">
        <v>478</v>
      </c>
      <c r="B29" s="162">
        <v>19</v>
      </c>
    </row>
    <row r="30" spans="1:3" ht="18" customHeight="1">
      <c r="A30" s="163" t="s">
        <v>479</v>
      </c>
      <c r="B30" s="162">
        <v>100</v>
      </c>
    </row>
    <row r="31" spans="1:3" ht="18" customHeight="1">
      <c r="A31" s="163" t="s">
        <v>489</v>
      </c>
      <c r="B31" s="162">
        <v>250</v>
      </c>
    </row>
    <row r="32" spans="1:3" ht="17.25" customHeight="1">
      <c r="A32" s="163" t="s">
        <v>480</v>
      </c>
      <c r="B32" s="162">
        <v>100</v>
      </c>
    </row>
    <row r="33" spans="1:1" ht="31.5" customHeight="1">
      <c r="A33" s="148" t="s">
        <v>412</v>
      </c>
    </row>
  </sheetData>
  <pageMargins left="0.24" right="0.24" top="0.984251969" bottom="0.984251969" header="0.5" footer="0.5"/>
  <pageSetup paperSize="9" scale="82" orientation="portrait" r:id="rId1"/>
  <headerFooter alignWithMargins="0">
    <oddFooter>&amp;L&amp;1#&amp;"Calibri"&amp;8&amp;K000000Sensitivity: Internal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99FF"/>
    <pageSetUpPr fitToPage="1"/>
  </sheetPr>
  <dimension ref="A1:J33"/>
  <sheetViews>
    <sheetView view="pageBreakPreview" zoomScaleNormal="100" zoomScaleSheetLayoutView="100" workbookViewId="0">
      <selection activeCell="I4" sqref="I4"/>
    </sheetView>
  </sheetViews>
  <sheetFormatPr defaultColWidth="11.42578125" defaultRowHeight="12.75"/>
  <cols>
    <col min="1" max="1" width="68.85546875" style="56" customWidth="1"/>
    <col min="2" max="9" width="11.7109375" style="56" customWidth="1"/>
    <col min="10" max="16384" width="11.42578125" style="56"/>
  </cols>
  <sheetData>
    <row r="1" spans="1:9" ht="16.5" thickBot="1">
      <c r="A1" s="184" t="s">
        <v>424</v>
      </c>
      <c r="B1" s="150"/>
      <c r="C1" s="150"/>
      <c r="D1" s="150"/>
      <c r="E1" s="150"/>
      <c r="F1" s="150"/>
      <c r="G1" s="150"/>
      <c r="H1" s="150"/>
      <c r="I1" s="151"/>
    </row>
    <row r="2" spans="1:9" ht="28.5" customHeight="1">
      <c r="A2" s="168" t="s">
        <v>487</v>
      </c>
      <c r="B2" s="153">
        <v>2013</v>
      </c>
      <c r="C2" s="154">
        <v>2014</v>
      </c>
      <c r="D2" s="155">
        <v>2015</v>
      </c>
      <c r="E2" s="156">
        <v>2016</v>
      </c>
      <c r="F2" s="186">
        <v>2017</v>
      </c>
      <c r="G2" s="187">
        <v>2018</v>
      </c>
      <c r="H2" s="188">
        <v>2019</v>
      </c>
      <c r="I2" s="189">
        <v>2020</v>
      </c>
    </row>
    <row r="3" spans="1:9" ht="15.75" customHeight="1">
      <c r="A3" s="164" t="s">
        <v>473</v>
      </c>
      <c r="B3" s="165"/>
      <c r="C3" s="165"/>
      <c r="D3" s="165"/>
      <c r="E3" s="165"/>
      <c r="F3" s="165"/>
      <c r="G3" s="165"/>
      <c r="H3" s="165"/>
      <c r="I3" s="165"/>
    </row>
    <row r="4" spans="1:9" ht="18" customHeight="1">
      <c r="A4" s="159" t="s">
        <v>484</v>
      </c>
      <c r="B4" s="175">
        <v>4511</v>
      </c>
      <c r="C4" s="175">
        <v>4529</v>
      </c>
      <c r="D4" s="175">
        <v>5456</v>
      </c>
      <c r="E4" s="175">
        <v>7606</v>
      </c>
      <c r="F4" s="175">
        <v>4440</v>
      </c>
      <c r="G4" s="175">
        <v>4155</v>
      </c>
      <c r="H4" s="175">
        <v>3946</v>
      </c>
      <c r="I4" s="175">
        <v>3152</v>
      </c>
    </row>
    <row r="5" spans="1:9" ht="18" customHeight="1">
      <c r="A5" s="159" t="s">
        <v>485</v>
      </c>
      <c r="B5" s="172">
        <v>61</v>
      </c>
      <c r="C5" s="172">
        <v>60.8</v>
      </c>
      <c r="D5" s="172">
        <v>59.8</v>
      </c>
      <c r="E5" s="172">
        <v>49</v>
      </c>
      <c r="F5" s="172">
        <v>62</v>
      </c>
      <c r="G5" s="172">
        <v>62</v>
      </c>
      <c r="H5" s="172">
        <v>61</v>
      </c>
      <c r="I5" s="172">
        <v>69</v>
      </c>
    </row>
    <row r="6" spans="1:9" ht="18" customHeight="1">
      <c r="A6" s="159" t="s">
        <v>486</v>
      </c>
      <c r="B6" s="172">
        <v>0.17</v>
      </c>
      <c r="C6" s="172">
        <v>25</v>
      </c>
      <c r="D6" s="172">
        <v>0.08</v>
      </c>
      <c r="E6" s="172">
        <v>0.09</v>
      </c>
      <c r="F6" s="172">
        <v>11</v>
      </c>
      <c r="G6" s="172">
        <v>54</v>
      </c>
      <c r="H6" s="172">
        <v>52</v>
      </c>
      <c r="I6" s="172">
        <v>56</v>
      </c>
    </row>
    <row r="7" spans="1:9" ht="18" customHeight="1">
      <c r="A7" s="158"/>
      <c r="B7" s="161"/>
      <c r="C7" s="161"/>
      <c r="D7" s="161"/>
      <c r="E7" s="161"/>
      <c r="F7" s="161"/>
      <c r="G7" s="161"/>
      <c r="H7" s="161"/>
      <c r="I7" s="161"/>
    </row>
    <row r="8" spans="1:9" ht="18" customHeight="1">
      <c r="A8" s="164" t="s">
        <v>472</v>
      </c>
      <c r="B8" s="182"/>
      <c r="C8" s="182"/>
      <c r="D8" s="182"/>
      <c r="E8" s="182"/>
      <c r="F8" s="182"/>
      <c r="G8" s="182"/>
      <c r="H8" s="182"/>
      <c r="I8" s="182"/>
    </row>
    <row r="9" spans="1:9" ht="18" customHeight="1">
      <c r="A9" s="159" t="s">
        <v>488</v>
      </c>
      <c r="B9" s="172">
        <v>0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</row>
    <row r="10" spans="1:9" ht="18" customHeight="1">
      <c r="A10" s="159" t="s">
        <v>534</v>
      </c>
      <c r="B10" s="172">
        <v>0</v>
      </c>
      <c r="C10" s="172">
        <v>0</v>
      </c>
      <c r="D10" s="172">
        <v>0</v>
      </c>
      <c r="E10" s="172">
        <v>1</v>
      </c>
      <c r="F10" s="172">
        <v>0</v>
      </c>
      <c r="G10" s="172">
        <v>0</v>
      </c>
      <c r="H10" s="172">
        <v>0</v>
      </c>
      <c r="I10" s="172">
        <v>0</v>
      </c>
    </row>
    <row r="11" spans="1:9" ht="18" customHeight="1">
      <c r="A11" s="159" t="s">
        <v>535</v>
      </c>
      <c r="B11" s="172"/>
      <c r="C11" s="172"/>
      <c r="D11" s="172"/>
      <c r="E11" s="172"/>
      <c r="F11" s="172">
        <v>0</v>
      </c>
      <c r="G11" s="172">
        <v>0</v>
      </c>
      <c r="H11" s="172">
        <v>0</v>
      </c>
      <c r="I11" s="172">
        <v>0</v>
      </c>
    </row>
    <row r="12" spans="1:9" ht="18" customHeight="1">
      <c r="A12" s="159" t="s">
        <v>498</v>
      </c>
      <c r="B12" s="173">
        <v>0.08</v>
      </c>
      <c r="C12" s="173">
        <v>7.0000000000000007E-2</v>
      </c>
      <c r="D12" s="173">
        <v>0</v>
      </c>
      <c r="E12" s="173">
        <v>0</v>
      </c>
      <c r="F12" s="173">
        <v>0</v>
      </c>
      <c r="G12" s="173">
        <v>0.27</v>
      </c>
      <c r="H12" s="173">
        <v>0.22</v>
      </c>
      <c r="I12" s="173">
        <v>0</v>
      </c>
    </row>
    <row r="13" spans="1:9" ht="18" customHeight="1">
      <c r="A13" s="159" t="s">
        <v>499</v>
      </c>
      <c r="B13" s="173">
        <v>0.87</v>
      </c>
      <c r="C13" s="174">
        <v>0.56000000000000005</v>
      </c>
      <c r="D13" s="173">
        <v>0.61</v>
      </c>
      <c r="E13" s="173">
        <v>0.79</v>
      </c>
      <c r="F13" s="173">
        <v>0.82</v>
      </c>
      <c r="G13" s="173">
        <v>0.77</v>
      </c>
      <c r="H13" s="173">
        <v>0.89</v>
      </c>
      <c r="I13" s="173">
        <v>0.67</v>
      </c>
    </row>
    <row r="14" spans="1:9" ht="18" customHeight="1">
      <c r="A14" s="158"/>
      <c r="B14" s="161"/>
      <c r="C14" s="161"/>
      <c r="D14" s="161"/>
      <c r="E14" s="161"/>
      <c r="F14" s="161"/>
      <c r="G14" s="161"/>
      <c r="H14" s="161"/>
      <c r="I14" s="161"/>
    </row>
    <row r="15" spans="1:9" ht="18" customHeight="1">
      <c r="A15" s="164" t="s">
        <v>474</v>
      </c>
      <c r="B15" s="164"/>
      <c r="C15" s="164"/>
      <c r="D15" s="164"/>
      <c r="E15" s="177"/>
      <c r="F15" s="177"/>
      <c r="G15" s="177"/>
      <c r="H15" s="177"/>
      <c r="I15" s="177"/>
    </row>
    <row r="16" spans="1:9" ht="18" customHeight="1">
      <c r="A16" s="163" t="s">
        <v>492</v>
      </c>
      <c r="B16" s="172" t="s">
        <v>508</v>
      </c>
      <c r="C16" s="172" t="s">
        <v>508</v>
      </c>
      <c r="D16" s="175">
        <v>1876</v>
      </c>
      <c r="E16" s="175">
        <v>2533</v>
      </c>
      <c r="F16" s="175">
        <v>2586</v>
      </c>
      <c r="G16" s="175">
        <v>3676</v>
      </c>
      <c r="H16" s="175">
        <v>3464</v>
      </c>
      <c r="I16" s="175">
        <v>4278</v>
      </c>
    </row>
    <row r="17" spans="1:10" ht="18" customHeight="1">
      <c r="A17" s="159" t="s">
        <v>475</v>
      </c>
      <c r="B17" s="172">
        <v>167</v>
      </c>
      <c r="C17" s="172">
        <v>313</v>
      </c>
      <c r="D17" s="172">
        <v>374</v>
      </c>
      <c r="E17" s="172">
        <v>433</v>
      </c>
      <c r="F17" s="172">
        <v>569</v>
      </c>
      <c r="G17" s="172">
        <v>893</v>
      </c>
      <c r="H17" s="172">
        <v>891</v>
      </c>
      <c r="I17" s="172">
        <v>951</v>
      </c>
    </row>
    <row r="18" spans="1:10" ht="18" customHeight="1">
      <c r="A18" s="158"/>
      <c r="B18" s="161"/>
      <c r="C18" s="161"/>
      <c r="D18" s="161"/>
      <c r="E18" s="161"/>
      <c r="F18" s="161"/>
      <c r="G18" s="161"/>
      <c r="H18" s="161"/>
      <c r="I18" s="161"/>
    </row>
    <row r="19" spans="1:10" ht="18" customHeight="1">
      <c r="A19" s="164" t="s">
        <v>476</v>
      </c>
      <c r="B19" s="164"/>
      <c r="C19" s="164"/>
      <c r="D19" s="164"/>
      <c r="E19" s="177"/>
      <c r="F19" s="177"/>
      <c r="G19" s="177"/>
      <c r="H19" s="177"/>
      <c r="I19" s="177"/>
    </row>
    <row r="20" spans="1:10" ht="18" customHeight="1">
      <c r="A20" s="163" t="s">
        <v>512</v>
      </c>
      <c r="B20" s="175">
        <v>173695.30884099999</v>
      </c>
      <c r="C20" s="175">
        <v>185313.55869020001</v>
      </c>
      <c r="D20" s="175">
        <v>198808.16973765599</v>
      </c>
      <c r="E20" s="175">
        <v>259685.69065159999</v>
      </c>
      <c r="F20" s="175">
        <v>293938</v>
      </c>
      <c r="G20" s="175">
        <v>437841.25177779299</v>
      </c>
      <c r="H20" s="175">
        <v>359615.73297197302</v>
      </c>
      <c r="I20" s="175">
        <v>357895.65301866096</v>
      </c>
      <c r="J20" s="171"/>
    </row>
    <row r="21" spans="1:10" ht="18" customHeight="1">
      <c r="A21" s="163" t="s">
        <v>511</v>
      </c>
      <c r="B21" s="175">
        <v>4666.900095</v>
      </c>
      <c r="C21" s="175">
        <v>5379.1468860000004</v>
      </c>
      <c r="D21" s="175">
        <v>6537.6987110559994</v>
      </c>
      <c r="E21" s="175">
        <v>10481.9116916</v>
      </c>
      <c r="F21" s="175">
        <v>8200</v>
      </c>
      <c r="G21" s="175">
        <v>8012.036719193</v>
      </c>
      <c r="H21" s="175">
        <v>8618.4975203729991</v>
      </c>
      <c r="I21" s="175">
        <v>2915.7796422609999</v>
      </c>
      <c r="J21" s="171"/>
    </row>
    <row r="22" spans="1:10" ht="18" customHeight="1">
      <c r="A22" s="163" t="s">
        <v>509</v>
      </c>
      <c r="B22" s="175">
        <v>164936.38</v>
      </c>
      <c r="C22" s="175">
        <v>175969.28</v>
      </c>
      <c r="D22" s="175">
        <v>187120.73499499998</v>
      </c>
      <c r="E22" s="175">
        <v>239776.00200000001</v>
      </c>
      <c r="F22" s="175">
        <v>278549</v>
      </c>
      <c r="G22" s="175">
        <v>422915.07999999996</v>
      </c>
      <c r="H22" s="175">
        <v>343700.72</v>
      </c>
      <c r="I22" s="175">
        <v>351993.59999999998</v>
      </c>
    </row>
    <row r="23" spans="1:10" ht="18" customHeight="1">
      <c r="A23" s="163" t="s">
        <v>510</v>
      </c>
      <c r="B23" s="175">
        <v>4092.028746</v>
      </c>
      <c r="C23" s="175">
        <v>3965.1318042000003</v>
      </c>
      <c r="D23" s="175">
        <v>5149.7360316000004</v>
      </c>
      <c r="E23" s="175">
        <v>9427.7769599999992</v>
      </c>
      <c r="F23" s="175">
        <v>7189</v>
      </c>
      <c r="G23" s="175">
        <v>6914.1350585999999</v>
      </c>
      <c r="H23" s="175">
        <v>7296.5154516000002</v>
      </c>
      <c r="I23" s="175">
        <v>2986.2733764</v>
      </c>
    </row>
    <row r="24" spans="1:10" ht="18" customHeight="1">
      <c r="A24" s="163" t="s">
        <v>490</v>
      </c>
      <c r="B24" s="175">
        <v>353.3</v>
      </c>
      <c r="C24" s="175">
        <v>380.3</v>
      </c>
      <c r="D24" s="175">
        <v>412.4</v>
      </c>
      <c r="E24" s="175">
        <v>567.1</v>
      </c>
      <c r="F24" s="175">
        <v>592</v>
      </c>
      <c r="G24" s="175">
        <v>892.27396812107997</v>
      </c>
      <c r="H24" s="175">
        <v>790.14173009427998</v>
      </c>
      <c r="I24" s="175">
        <v>757.05625505019998</v>
      </c>
    </row>
    <row r="25" spans="1:10" ht="18" customHeight="1">
      <c r="A25" s="166"/>
      <c r="B25" s="161"/>
      <c r="C25" s="161"/>
      <c r="D25" s="161"/>
      <c r="E25" s="161"/>
      <c r="F25" s="161"/>
      <c r="G25" s="161"/>
      <c r="H25" s="161"/>
      <c r="I25" s="161"/>
    </row>
    <row r="26" spans="1:10" ht="18" customHeight="1">
      <c r="A26" s="164" t="s">
        <v>477</v>
      </c>
      <c r="B26" s="164"/>
      <c r="C26" s="164"/>
      <c r="D26" s="164"/>
      <c r="E26" s="177"/>
      <c r="F26" s="177"/>
      <c r="G26" s="177"/>
      <c r="H26" s="177"/>
      <c r="I26" s="177"/>
    </row>
    <row r="27" spans="1:10" ht="18" customHeight="1">
      <c r="A27" s="163" t="s">
        <v>502</v>
      </c>
      <c r="B27" s="175">
        <v>5280</v>
      </c>
      <c r="C27" s="175">
        <v>783</v>
      </c>
      <c r="D27" s="175">
        <v>980082</v>
      </c>
      <c r="E27" s="175">
        <v>191266</v>
      </c>
      <c r="F27" s="175">
        <v>63780</v>
      </c>
      <c r="G27" s="175">
        <v>190942</v>
      </c>
      <c r="H27" s="175">
        <v>94161</v>
      </c>
      <c r="I27" s="175">
        <v>22220</v>
      </c>
    </row>
    <row r="28" spans="1:10" ht="18" customHeight="1">
      <c r="A28" s="163" t="s">
        <v>500</v>
      </c>
      <c r="B28" s="175">
        <v>87013</v>
      </c>
      <c r="C28" s="175">
        <v>51885</v>
      </c>
      <c r="D28" s="175">
        <v>94640</v>
      </c>
      <c r="E28" s="175">
        <v>74714</v>
      </c>
      <c r="F28" s="175">
        <v>68980</v>
      </c>
      <c r="G28" s="175">
        <v>63855</v>
      </c>
      <c r="H28" s="175">
        <v>75819</v>
      </c>
      <c r="I28" s="175">
        <v>51809</v>
      </c>
    </row>
    <row r="29" spans="1:10" ht="18" customHeight="1">
      <c r="A29" s="163" t="s">
        <v>478</v>
      </c>
      <c r="B29" s="175">
        <v>149</v>
      </c>
      <c r="C29" s="175">
        <v>330</v>
      </c>
      <c r="D29" s="175">
        <v>320</v>
      </c>
      <c r="E29" s="175">
        <v>269</v>
      </c>
      <c r="F29" s="175">
        <v>256</v>
      </c>
      <c r="G29" s="175">
        <v>249</v>
      </c>
      <c r="H29" s="175">
        <v>281</v>
      </c>
      <c r="I29" s="175">
        <v>166</v>
      </c>
    </row>
    <row r="30" spans="1:10" ht="18" customHeight="1">
      <c r="A30" s="163" t="s">
        <v>479</v>
      </c>
      <c r="B30" s="175">
        <v>5.7</v>
      </c>
      <c r="C30" s="175">
        <v>8.1</v>
      </c>
      <c r="D30" s="175">
        <v>8.42</v>
      </c>
      <c r="E30" s="175">
        <v>15.2</v>
      </c>
      <c r="F30" s="175">
        <v>26</v>
      </c>
      <c r="G30" s="175">
        <v>6</v>
      </c>
      <c r="H30" s="175">
        <v>0</v>
      </c>
      <c r="I30" s="175">
        <v>4</v>
      </c>
    </row>
    <row r="31" spans="1:10" ht="18" customHeight="1">
      <c r="A31" s="163" t="s">
        <v>489</v>
      </c>
      <c r="B31" s="175">
        <v>334</v>
      </c>
      <c r="C31" s="175">
        <v>1461</v>
      </c>
      <c r="D31" s="175">
        <v>8</v>
      </c>
      <c r="E31" s="175">
        <v>1</v>
      </c>
      <c r="F31" s="175">
        <v>15</v>
      </c>
      <c r="G31" s="175">
        <v>0</v>
      </c>
      <c r="H31" s="175">
        <v>0</v>
      </c>
      <c r="I31" s="175">
        <v>0</v>
      </c>
    </row>
    <row r="32" spans="1:10" ht="18" customHeight="1">
      <c r="A32" s="163" t="s">
        <v>480</v>
      </c>
      <c r="B32" s="175">
        <v>54.5</v>
      </c>
      <c r="C32" s="175">
        <v>99.9</v>
      </c>
      <c r="D32" s="175">
        <v>65.5</v>
      </c>
      <c r="E32" s="175">
        <v>0</v>
      </c>
      <c r="F32" s="175">
        <v>0</v>
      </c>
      <c r="G32" s="175">
        <v>0</v>
      </c>
      <c r="H32" s="175">
        <v>0</v>
      </c>
      <c r="I32" s="175">
        <v>0</v>
      </c>
    </row>
    <row r="33" spans="1:1" ht="33" customHeight="1">
      <c r="A33" s="148" t="s">
        <v>412</v>
      </c>
    </row>
  </sheetData>
  <pageMargins left="0.24" right="0.24" top="0.984251969" bottom="0.984251969" header="0.5" footer="0.5"/>
  <pageSetup paperSize="9" scale="61" orientation="portrait" r:id="rId1"/>
  <headerFooter alignWithMargins="0">
    <oddFooter>&amp;L&amp;1#&amp;"Calibri"&amp;8&amp;K000000Sensitivity: Internal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99FF"/>
    <pageSetUpPr fitToPage="1"/>
  </sheetPr>
  <dimension ref="A1:J33"/>
  <sheetViews>
    <sheetView view="pageBreakPreview" topLeftCell="A2" zoomScaleNormal="100" zoomScaleSheetLayoutView="100" workbookViewId="0">
      <selection activeCell="I4" sqref="I4"/>
    </sheetView>
  </sheetViews>
  <sheetFormatPr defaultColWidth="11.42578125" defaultRowHeight="12.75"/>
  <cols>
    <col min="1" max="1" width="68.28515625" style="56" customWidth="1"/>
    <col min="2" max="9" width="11.7109375" style="56" customWidth="1"/>
    <col min="10" max="16384" width="11.42578125" style="56"/>
  </cols>
  <sheetData>
    <row r="1" spans="1:9" ht="16.5" thickBot="1">
      <c r="A1" s="149" t="s">
        <v>514</v>
      </c>
      <c r="B1" s="150"/>
      <c r="C1" s="150"/>
      <c r="D1" s="150"/>
      <c r="E1" s="150"/>
      <c r="F1" s="150"/>
      <c r="G1" s="150"/>
      <c r="H1" s="150"/>
      <c r="I1" s="151"/>
    </row>
    <row r="2" spans="1:9" ht="28.5" customHeight="1">
      <c r="A2" s="168" t="s">
        <v>487</v>
      </c>
      <c r="B2" s="153">
        <v>2013</v>
      </c>
      <c r="C2" s="154">
        <v>2014</v>
      </c>
      <c r="D2" s="155">
        <v>2015</v>
      </c>
      <c r="E2" s="156">
        <v>2016</v>
      </c>
      <c r="F2" s="186">
        <v>2017</v>
      </c>
      <c r="G2" s="187">
        <v>2018</v>
      </c>
      <c r="H2" s="188">
        <v>2019</v>
      </c>
      <c r="I2" s="189">
        <v>2020</v>
      </c>
    </row>
    <row r="3" spans="1:9" ht="15.75" customHeight="1">
      <c r="A3" s="164" t="s">
        <v>473</v>
      </c>
      <c r="B3" s="165"/>
      <c r="C3" s="165"/>
      <c r="D3" s="165"/>
      <c r="E3" s="165"/>
      <c r="F3" s="165"/>
      <c r="G3" s="165"/>
      <c r="H3" s="165"/>
      <c r="I3" s="165"/>
    </row>
    <row r="4" spans="1:9" ht="18" customHeight="1">
      <c r="A4" s="159" t="s">
        <v>484</v>
      </c>
      <c r="B4" s="175">
        <v>2236</v>
      </c>
      <c r="C4" s="175">
        <v>2138</v>
      </c>
      <c r="D4" s="175">
        <v>2081</v>
      </c>
      <c r="E4" s="175">
        <v>2042</v>
      </c>
      <c r="F4" s="175">
        <v>2010</v>
      </c>
      <c r="G4" s="175">
        <v>1611</v>
      </c>
      <c r="H4" s="175">
        <v>1530</v>
      </c>
      <c r="I4" s="175">
        <v>1473</v>
      </c>
    </row>
    <row r="5" spans="1:9" ht="18" customHeight="1">
      <c r="A5" s="159" t="s">
        <v>485</v>
      </c>
      <c r="B5" s="172">
        <v>44.9</v>
      </c>
      <c r="C5" s="172">
        <v>43.1</v>
      </c>
      <c r="D5" s="172">
        <v>43.6</v>
      </c>
      <c r="E5" s="172">
        <v>44.2</v>
      </c>
      <c r="F5" s="172">
        <v>44</v>
      </c>
      <c r="G5" s="172">
        <v>49.9</v>
      </c>
      <c r="H5" s="172">
        <v>49</v>
      </c>
      <c r="I5" s="172">
        <v>50</v>
      </c>
    </row>
    <row r="6" spans="1:9" ht="18" customHeight="1">
      <c r="A6" s="159" t="s">
        <v>486</v>
      </c>
      <c r="B6" s="172">
        <v>0</v>
      </c>
      <c r="C6" s="172">
        <v>0.1</v>
      </c>
      <c r="D6" s="172">
        <v>0.125</v>
      </c>
      <c r="E6" s="172">
        <v>0.125</v>
      </c>
      <c r="F6" s="172">
        <v>0</v>
      </c>
      <c r="G6" s="172">
        <v>45</v>
      </c>
      <c r="H6" s="172">
        <v>43</v>
      </c>
      <c r="I6" s="172">
        <v>44</v>
      </c>
    </row>
    <row r="7" spans="1:9" ht="18" customHeight="1">
      <c r="A7" s="158"/>
      <c r="B7" s="161"/>
      <c r="C7" s="161"/>
      <c r="D7" s="161"/>
      <c r="E7" s="161"/>
      <c r="F7" s="161"/>
      <c r="G7" s="161"/>
      <c r="H7" s="161"/>
      <c r="I7" s="161"/>
    </row>
    <row r="8" spans="1:9" ht="18" customHeight="1">
      <c r="A8" s="164" t="s">
        <v>533</v>
      </c>
      <c r="B8" s="182"/>
      <c r="C8" s="182"/>
      <c r="D8" s="182"/>
      <c r="E8" s="185"/>
      <c r="F8" s="185"/>
      <c r="G8" s="185"/>
      <c r="H8" s="185"/>
      <c r="I8" s="185"/>
    </row>
    <row r="9" spans="1:9" ht="18" customHeight="1">
      <c r="A9" s="159" t="s">
        <v>488</v>
      </c>
      <c r="B9" s="172">
        <v>0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</row>
    <row r="10" spans="1:9" ht="18" customHeight="1">
      <c r="A10" s="159" t="s">
        <v>534</v>
      </c>
      <c r="B10" s="172"/>
      <c r="C10" s="172"/>
      <c r="D10" s="172"/>
      <c r="E10" s="172"/>
      <c r="F10" s="172">
        <v>0</v>
      </c>
      <c r="G10" s="172">
        <v>0</v>
      </c>
      <c r="H10" s="172">
        <v>0</v>
      </c>
      <c r="I10" s="172">
        <v>0</v>
      </c>
    </row>
    <row r="11" spans="1:9" ht="18" customHeight="1">
      <c r="A11" s="159" t="s">
        <v>535</v>
      </c>
      <c r="B11" s="175"/>
      <c r="C11" s="175"/>
      <c r="D11" s="175"/>
      <c r="E11" s="175"/>
      <c r="F11" s="175">
        <v>0</v>
      </c>
      <c r="G11" s="175">
        <v>0</v>
      </c>
      <c r="H11" s="175">
        <v>0</v>
      </c>
      <c r="I11" s="175">
        <v>0</v>
      </c>
    </row>
    <row r="12" spans="1:9" ht="18" customHeight="1">
      <c r="A12" s="159" t="s">
        <v>498</v>
      </c>
      <c r="B12" s="173">
        <v>0.59</v>
      </c>
      <c r="C12" s="173">
        <v>0</v>
      </c>
      <c r="D12" s="173">
        <v>0</v>
      </c>
      <c r="E12" s="173">
        <v>0.23</v>
      </c>
      <c r="F12" s="173">
        <v>0</v>
      </c>
      <c r="G12" s="173">
        <v>0</v>
      </c>
      <c r="H12" s="173">
        <v>0</v>
      </c>
      <c r="I12" s="173">
        <v>0</v>
      </c>
    </row>
    <row r="13" spans="1:9" ht="18" customHeight="1">
      <c r="A13" s="159" t="s">
        <v>499</v>
      </c>
      <c r="B13" s="173">
        <v>1.1299999999999999</v>
      </c>
      <c r="C13" s="174">
        <v>1.22</v>
      </c>
      <c r="D13" s="173">
        <v>0.93</v>
      </c>
      <c r="E13" s="173">
        <v>0.95</v>
      </c>
      <c r="F13" s="173">
        <v>1.04</v>
      </c>
      <c r="G13" s="173">
        <v>1.1000000000000001</v>
      </c>
      <c r="H13" s="173">
        <v>1.08</v>
      </c>
      <c r="I13" s="173">
        <v>0.6</v>
      </c>
    </row>
    <row r="14" spans="1:9" ht="18" customHeight="1">
      <c r="A14" s="158"/>
      <c r="B14" s="161"/>
      <c r="C14" s="161"/>
      <c r="D14" s="161"/>
      <c r="E14" s="161"/>
      <c r="F14" s="161"/>
      <c r="G14" s="161"/>
      <c r="H14" s="161"/>
      <c r="I14" s="161"/>
    </row>
    <row r="15" spans="1:9" ht="18" customHeight="1">
      <c r="A15" s="164" t="s">
        <v>474</v>
      </c>
      <c r="B15" s="164"/>
      <c r="C15" s="164"/>
      <c r="D15" s="164"/>
      <c r="E15" s="177"/>
      <c r="F15" s="177"/>
      <c r="G15" s="177"/>
      <c r="H15" s="177"/>
      <c r="I15" s="177"/>
    </row>
    <row r="16" spans="1:9" ht="18" customHeight="1">
      <c r="A16" s="163" t="s">
        <v>492</v>
      </c>
      <c r="B16" s="175" t="s">
        <v>508</v>
      </c>
      <c r="C16" s="175" t="s">
        <v>508</v>
      </c>
      <c r="D16" s="175">
        <v>1143</v>
      </c>
      <c r="E16" s="175">
        <v>2050</v>
      </c>
      <c r="F16" s="175">
        <v>2688</v>
      </c>
      <c r="G16" s="175">
        <v>2067</v>
      </c>
      <c r="H16" s="175">
        <v>2594</v>
      </c>
      <c r="I16" s="175">
        <v>2427</v>
      </c>
    </row>
    <row r="17" spans="1:10" ht="18" customHeight="1">
      <c r="A17" s="159" t="s">
        <v>540</v>
      </c>
      <c r="B17" s="175">
        <v>143</v>
      </c>
      <c r="C17" s="175">
        <v>421</v>
      </c>
      <c r="D17" s="175">
        <v>916</v>
      </c>
      <c r="E17" s="175">
        <v>984</v>
      </c>
      <c r="F17" s="175">
        <v>848</v>
      </c>
      <c r="G17" s="175">
        <v>464</v>
      </c>
      <c r="H17" s="175">
        <v>460</v>
      </c>
      <c r="I17" s="175">
        <v>718</v>
      </c>
    </row>
    <row r="18" spans="1:10" ht="18" customHeight="1">
      <c r="A18" s="158"/>
      <c r="B18" s="161"/>
      <c r="C18" s="161"/>
      <c r="D18" s="161"/>
      <c r="E18" s="161"/>
      <c r="F18" s="161"/>
      <c r="G18" s="161"/>
      <c r="H18" s="161"/>
      <c r="I18" s="161"/>
    </row>
    <row r="19" spans="1:10" ht="18" customHeight="1">
      <c r="A19" s="164" t="s">
        <v>476</v>
      </c>
      <c r="B19" s="164"/>
      <c r="C19" s="164"/>
      <c r="D19" s="164"/>
      <c r="E19" s="177"/>
      <c r="F19" s="177"/>
      <c r="G19" s="177"/>
      <c r="H19" s="177"/>
      <c r="I19" s="177"/>
      <c r="J19" s="171"/>
    </row>
    <row r="20" spans="1:10" ht="18" customHeight="1">
      <c r="A20" s="163" t="s">
        <v>512</v>
      </c>
      <c r="B20" s="175">
        <v>125696.73435591001</v>
      </c>
      <c r="C20" s="175">
        <v>134257.38359403997</v>
      </c>
      <c r="D20" s="175">
        <v>134710.34210815301</v>
      </c>
      <c r="E20" s="175">
        <v>141129.59267984799</v>
      </c>
      <c r="F20" s="175">
        <v>157970</v>
      </c>
      <c r="G20" s="175">
        <v>182449.62695146701</v>
      </c>
      <c r="H20" s="175">
        <v>177346.75160026699</v>
      </c>
      <c r="I20" s="175">
        <v>166952.88298038399</v>
      </c>
      <c r="J20" s="171"/>
    </row>
    <row r="21" spans="1:10" ht="18" customHeight="1">
      <c r="A21" s="163" t="s">
        <v>511</v>
      </c>
      <c r="B21" s="175">
        <v>19575.97389591</v>
      </c>
      <c r="C21" s="175">
        <v>20730.72148444</v>
      </c>
      <c r="D21" s="175">
        <v>22035.024587953001</v>
      </c>
      <c r="E21" s="175">
        <v>25603.591414447998</v>
      </c>
      <c r="F21" s="175">
        <v>24262</v>
      </c>
      <c r="G21" s="175">
        <v>26945.390083066999</v>
      </c>
      <c r="H21" s="175">
        <v>9744.4237636670005</v>
      </c>
      <c r="I21" s="175">
        <v>10710.788060384</v>
      </c>
    </row>
    <row r="22" spans="1:10" ht="18" customHeight="1">
      <c r="A22" s="163" t="s">
        <v>509</v>
      </c>
      <c r="B22" s="175">
        <v>104585.7846</v>
      </c>
      <c r="C22" s="175">
        <v>112193.7882</v>
      </c>
      <c r="D22" s="175">
        <v>111584.76</v>
      </c>
      <c r="E22" s="175">
        <v>113614.39999999999</v>
      </c>
      <c r="F22" s="175">
        <v>131926</v>
      </c>
      <c r="G22" s="175">
        <v>153776.34</v>
      </c>
      <c r="H22" s="175">
        <v>166003.5</v>
      </c>
      <c r="I22" s="175">
        <v>155497.64000000001</v>
      </c>
    </row>
    <row r="23" spans="1:10" ht="18" customHeight="1">
      <c r="A23" s="163" t="s">
        <v>510</v>
      </c>
      <c r="B23" s="175">
        <v>1534.97586</v>
      </c>
      <c r="C23" s="175">
        <v>1332.8739095999999</v>
      </c>
      <c r="D23" s="175">
        <v>1090.5575202</v>
      </c>
      <c r="E23" s="175">
        <v>1911.5547551999998</v>
      </c>
      <c r="F23" s="175">
        <v>1782</v>
      </c>
      <c r="G23" s="175">
        <v>1727.8968684000001</v>
      </c>
      <c r="H23" s="175">
        <v>1598.8278366</v>
      </c>
      <c r="I23" s="175">
        <v>744.45492000000002</v>
      </c>
    </row>
    <row r="24" spans="1:10" ht="18" customHeight="1">
      <c r="A24" s="163" t="s">
        <v>490</v>
      </c>
      <c r="B24" s="175">
        <v>241.2</v>
      </c>
      <c r="C24" s="175">
        <v>246.5</v>
      </c>
      <c r="D24" s="175">
        <v>260.89999999999998</v>
      </c>
      <c r="E24" s="175">
        <v>284.39999999999998</v>
      </c>
      <c r="F24" s="175">
        <v>304</v>
      </c>
      <c r="G24" s="175">
        <v>349.29882202856004</v>
      </c>
      <c r="H24" s="175">
        <v>303.39978974584</v>
      </c>
      <c r="I24" s="175">
        <v>283.26526843199997</v>
      </c>
    </row>
    <row r="25" spans="1:10" ht="18" customHeight="1">
      <c r="A25" s="166"/>
      <c r="B25" s="161"/>
      <c r="C25" s="161"/>
      <c r="D25" s="161"/>
      <c r="E25" s="161"/>
      <c r="F25" s="161"/>
      <c r="G25" s="161"/>
      <c r="H25" s="161"/>
      <c r="I25" s="161"/>
    </row>
    <row r="26" spans="1:10" ht="18" customHeight="1">
      <c r="A26" s="164" t="s">
        <v>477</v>
      </c>
      <c r="B26" s="164"/>
      <c r="C26" s="164"/>
      <c r="D26" s="164"/>
      <c r="E26" s="164"/>
      <c r="F26" s="164"/>
      <c r="G26" s="164"/>
      <c r="H26" s="164"/>
      <c r="I26" s="164"/>
    </row>
    <row r="27" spans="1:10" ht="18" customHeight="1">
      <c r="A27" s="163" t="s">
        <v>502</v>
      </c>
      <c r="B27" s="175">
        <v>653</v>
      </c>
      <c r="C27" s="175">
        <v>758</v>
      </c>
      <c r="D27" s="175">
        <v>124</v>
      </c>
      <c r="E27" s="175">
        <v>182</v>
      </c>
      <c r="F27" s="175">
        <v>764</v>
      </c>
      <c r="G27" s="175">
        <v>180</v>
      </c>
      <c r="H27" s="175">
        <v>1000</v>
      </c>
      <c r="I27" s="175">
        <v>825</v>
      </c>
    </row>
    <row r="28" spans="1:10" ht="18" customHeight="1">
      <c r="A28" s="163" t="s">
        <v>500</v>
      </c>
      <c r="B28" s="175">
        <v>96074</v>
      </c>
      <c r="C28" s="175">
        <v>90821</v>
      </c>
      <c r="D28" s="175">
        <v>111054</v>
      </c>
      <c r="E28" s="175">
        <v>118866</v>
      </c>
      <c r="F28" s="175">
        <v>101328</v>
      </c>
      <c r="G28" s="175">
        <v>102738</v>
      </c>
      <c r="H28" s="175">
        <v>93770</v>
      </c>
      <c r="I28" s="175">
        <v>78856</v>
      </c>
    </row>
    <row r="29" spans="1:10" ht="18" customHeight="1">
      <c r="A29" s="163" t="s">
        <v>478</v>
      </c>
      <c r="B29" s="175">
        <v>346</v>
      </c>
      <c r="C29" s="175">
        <v>338</v>
      </c>
      <c r="D29" s="175">
        <v>334</v>
      </c>
      <c r="E29" s="175">
        <v>308</v>
      </c>
      <c r="F29" s="175">
        <v>285</v>
      </c>
      <c r="G29" s="175">
        <v>284</v>
      </c>
      <c r="H29" s="175">
        <v>281</v>
      </c>
      <c r="I29" s="175">
        <v>251</v>
      </c>
    </row>
    <row r="30" spans="1:10" ht="18" customHeight="1">
      <c r="A30" s="163" t="s">
        <v>479</v>
      </c>
      <c r="B30" s="175">
        <v>2</v>
      </c>
      <c r="C30" s="175">
        <v>1.4</v>
      </c>
      <c r="D30" s="175">
        <v>5.76</v>
      </c>
      <c r="E30" s="175">
        <v>4.47</v>
      </c>
      <c r="F30" s="175">
        <v>5</v>
      </c>
      <c r="G30" s="175">
        <v>2.1</v>
      </c>
      <c r="H30" s="175">
        <v>2.1</v>
      </c>
      <c r="I30" s="175">
        <v>1</v>
      </c>
    </row>
    <row r="31" spans="1:10" ht="18" customHeight="1">
      <c r="A31" s="163" t="s">
        <v>489</v>
      </c>
      <c r="B31" s="175">
        <v>1626</v>
      </c>
      <c r="C31" s="175">
        <v>3338</v>
      </c>
      <c r="D31" s="175">
        <v>343</v>
      </c>
      <c r="E31" s="175">
        <v>18</v>
      </c>
      <c r="F31" s="175">
        <v>69</v>
      </c>
      <c r="G31" s="175">
        <v>77</v>
      </c>
      <c r="H31" s="175">
        <v>30</v>
      </c>
      <c r="I31" s="175">
        <v>47</v>
      </c>
    </row>
    <row r="32" spans="1:10" ht="22.5" customHeight="1">
      <c r="A32" s="163" t="s">
        <v>480</v>
      </c>
      <c r="B32" s="175">
        <v>21.23</v>
      </c>
      <c r="C32" s="175">
        <v>94.28</v>
      </c>
      <c r="D32" s="175">
        <v>75.8</v>
      </c>
      <c r="E32" s="175">
        <v>15.3</v>
      </c>
      <c r="F32" s="175">
        <v>58</v>
      </c>
      <c r="G32" s="175">
        <v>67.5</v>
      </c>
      <c r="H32" s="175">
        <v>100</v>
      </c>
      <c r="I32" s="175">
        <v>100</v>
      </c>
    </row>
    <row r="33" spans="1:1" ht="31.5" customHeight="1">
      <c r="A33" s="148" t="s">
        <v>412</v>
      </c>
    </row>
  </sheetData>
  <pageMargins left="0.24" right="0.24" top="0.984251969" bottom="0.984251969" header="0.5" footer="0.5"/>
  <pageSetup paperSize="9" scale="61" orientation="portrait" r:id="rId1"/>
  <headerFooter alignWithMargins="0">
    <oddFooter>&amp;L&amp;1#&amp;"Calibri"&amp;8&amp;K000000Sensitivity: Internal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99FF"/>
    <pageSetUpPr fitToPage="1"/>
  </sheetPr>
  <dimension ref="A1:J33"/>
  <sheetViews>
    <sheetView view="pageBreakPreview" zoomScaleNormal="100" zoomScaleSheetLayoutView="100" workbookViewId="0">
      <selection activeCell="G4" sqref="G4"/>
    </sheetView>
  </sheetViews>
  <sheetFormatPr defaultColWidth="11.42578125" defaultRowHeight="12.75"/>
  <cols>
    <col min="1" max="1" width="68.5703125" style="56" customWidth="1"/>
    <col min="2" max="9" width="11.7109375" style="56" customWidth="1"/>
    <col min="10" max="16384" width="11.42578125" style="56"/>
  </cols>
  <sheetData>
    <row r="1" spans="1:9" ht="16.5" thickBot="1">
      <c r="A1" s="149" t="s">
        <v>386</v>
      </c>
      <c r="B1" s="150"/>
      <c r="C1" s="150"/>
      <c r="D1" s="150"/>
      <c r="E1" s="150"/>
      <c r="F1" s="150"/>
      <c r="G1" s="150"/>
      <c r="H1" s="150"/>
      <c r="I1" s="151"/>
    </row>
    <row r="2" spans="1:9" ht="28.5" customHeight="1">
      <c r="A2" s="168" t="s">
        <v>487</v>
      </c>
      <c r="B2" s="153">
        <v>2013</v>
      </c>
      <c r="C2" s="154">
        <v>2014</v>
      </c>
      <c r="D2" s="155">
        <v>2015</v>
      </c>
      <c r="E2" s="156">
        <v>2016</v>
      </c>
      <c r="F2" s="186">
        <v>2017</v>
      </c>
      <c r="G2" s="187">
        <v>2018</v>
      </c>
      <c r="H2" s="188">
        <v>2019</v>
      </c>
      <c r="I2" s="189">
        <v>2020</v>
      </c>
    </row>
    <row r="3" spans="1:9" ht="15.75" customHeight="1">
      <c r="A3" s="164" t="s">
        <v>473</v>
      </c>
      <c r="B3" s="165"/>
      <c r="C3" s="165"/>
      <c r="D3" s="165"/>
      <c r="E3" s="165"/>
      <c r="F3" s="165"/>
      <c r="G3" s="165"/>
      <c r="H3" s="165"/>
      <c r="I3" s="165"/>
    </row>
    <row r="4" spans="1:9" ht="18" customHeight="1">
      <c r="A4" s="159" t="s">
        <v>484</v>
      </c>
      <c r="B4" s="175">
        <v>4519</v>
      </c>
      <c r="C4" s="175">
        <v>4663</v>
      </c>
      <c r="D4" s="175">
        <v>5544</v>
      </c>
      <c r="E4" s="175">
        <v>3992</v>
      </c>
      <c r="F4" s="175">
        <v>3058</v>
      </c>
      <c r="G4" s="175">
        <v>2707</v>
      </c>
      <c r="H4" s="175">
        <v>2377</v>
      </c>
      <c r="I4" s="175">
        <v>2059</v>
      </c>
    </row>
    <row r="5" spans="1:9" ht="18" customHeight="1">
      <c r="A5" s="159" t="s">
        <v>485</v>
      </c>
      <c r="B5" s="172">
        <v>0.2</v>
      </c>
      <c r="C5" s="172">
        <v>24.9</v>
      </c>
      <c r="D5" s="172">
        <v>27</v>
      </c>
      <c r="E5" s="172">
        <v>22.6</v>
      </c>
      <c r="F5" s="172">
        <v>19</v>
      </c>
      <c r="G5" s="172">
        <v>16.8</v>
      </c>
      <c r="H5" s="172">
        <v>16</v>
      </c>
      <c r="I5" s="172">
        <v>13</v>
      </c>
    </row>
    <row r="6" spans="1:9" ht="18" customHeight="1">
      <c r="A6" s="159" t="s">
        <v>486</v>
      </c>
      <c r="B6" s="172">
        <v>0</v>
      </c>
      <c r="C6" s="172">
        <v>0</v>
      </c>
      <c r="D6" s="172">
        <v>0</v>
      </c>
      <c r="E6" s="172">
        <v>0</v>
      </c>
      <c r="F6" s="172">
        <v>0</v>
      </c>
      <c r="G6" s="172">
        <v>8</v>
      </c>
      <c r="H6" s="172">
        <v>8</v>
      </c>
      <c r="I6" s="172">
        <v>8</v>
      </c>
    </row>
    <row r="7" spans="1:9" ht="18" customHeight="1">
      <c r="A7" s="158"/>
      <c r="B7" s="161"/>
      <c r="C7" s="161"/>
      <c r="D7" s="161"/>
      <c r="E7" s="161"/>
      <c r="F7" s="161"/>
      <c r="G7" s="161"/>
      <c r="H7" s="161"/>
      <c r="I7" s="161"/>
    </row>
    <row r="8" spans="1:9" ht="18" customHeight="1">
      <c r="A8" s="164" t="s">
        <v>533</v>
      </c>
      <c r="B8" s="182"/>
      <c r="C8" s="182"/>
      <c r="D8" s="182"/>
      <c r="E8" s="182"/>
      <c r="F8" s="182"/>
      <c r="G8" s="182"/>
      <c r="H8" s="182"/>
      <c r="I8" s="182"/>
    </row>
    <row r="9" spans="1:9" ht="18" customHeight="1">
      <c r="A9" s="159" t="s">
        <v>488</v>
      </c>
      <c r="B9" s="172">
        <v>0</v>
      </c>
      <c r="C9" s="172">
        <v>1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</row>
    <row r="10" spans="1:9" ht="18" customHeight="1">
      <c r="A10" s="159" t="s">
        <v>534</v>
      </c>
      <c r="B10" s="172">
        <v>0</v>
      </c>
      <c r="C10" s="172">
        <v>3</v>
      </c>
      <c r="D10" s="172">
        <v>9</v>
      </c>
      <c r="E10" s="172">
        <v>4</v>
      </c>
      <c r="F10" s="172">
        <v>1</v>
      </c>
      <c r="G10" s="172">
        <v>0</v>
      </c>
      <c r="H10" s="172">
        <v>2</v>
      </c>
      <c r="I10" s="172">
        <v>1</v>
      </c>
    </row>
    <row r="11" spans="1:9" ht="18" customHeight="1">
      <c r="A11" s="159" t="s">
        <v>535</v>
      </c>
      <c r="B11" s="175"/>
      <c r="C11" s="175"/>
      <c r="D11" s="175"/>
      <c r="E11" s="175"/>
      <c r="F11" s="175">
        <v>0</v>
      </c>
      <c r="G11" s="175">
        <v>0</v>
      </c>
      <c r="H11" s="175">
        <v>0</v>
      </c>
      <c r="I11" s="175">
        <v>0</v>
      </c>
    </row>
    <row r="12" spans="1:9" ht="18" customHeight="1">
      <c r="A12" s="159" t="s">
        <v>498</v>
      </c>
      <c r="B12" s="173">
        <v>0.21</v>
      </c>
      <c r="C12" s="173">
        <v>0.79</v>
      </c>
      <c r="D12" s="173">
        <v>0.41</v>
      </c>
      <c r="E12" s="173">
        <v>0.89</v>
      </c>
      <c r="F12" s="173">
        <v>1.17</v>
      </c>
      <c r="G12" s="173">
        <v>0</v>
      </c>
      <c r="H12" s="173">
        <v>0.45</v>
      </c>
      <c r="I12" s="173">
        <v>0</v>
      </c>
    </row>
    <row r="13" spans="1:9" ht="18" customHeight="1">
      <c r="A13" s="159" t="s">
        <v>499</v>
      </c>
      <c r="B13" s="173">
        <v>0.88</v>
      </c>
      <c r="C13" s="173">
        <v>1.17</v>
      </c>
      <c r="D13" s="173">
        <v>0.87</v>
      </c>
      <c r="E13" s="173">
        <v>1.1499999999999999</v>
      </c>
      <c r="F13" s="173">
        <v>1.35</v>
      </c>
      <c r="G13" s="173">
        <v>1.48</v>
      </c>
      <c r="H13" s="173">
        <v>1.55</v>
      </c>
      <c r="I13" s="173">
        <v>0.87</v>
      </c>
    </row>
    <row r="14" spans="1:9" ht="18" customHeight="1">
      <c r="A14" s="158"/>
      <c r="B14" s="161"/>
      <c r="C14" s="161"/>
      <c r="D14" s="161"/>
      <c r="E14" s="161"/>
      <c r="F14" s="161"/>
      <c r="G14" s="161"/>
      <c r="H14" s="161"/>
      <c r="I14" s="161"/>
    </row>
    <row r="15" spans="1:9" ht="18" customHeight="1">
      <c r="A15" s="164" t="s">
        <v>474</v>
      </c>
      <c r="B15" s="164"/>
      <c r="C15" s="164"/>
      <c r="D15" s="164"/>
      <c r="E15" s="164"/>
      <c r="F15" s="164"/>
      <c r="G15" s="164"/>
      <c r="H15" s="164"/>
      <c r="I15" s="164"/>
    </row>
    <row r="16" spans="1:9" ht="18" customHeight="1">
      <c r="A16" s="163" t="s">
        <v>492</v>
      </c>
      <c r="B16" s="175" t="s">
        <v>508</v>
      </c>
      <c r="C16" s="175" t="s">
        <v>508</v>
      </c>
      <c r="D16" s="175">
        <v>1196</v>
      </c>
      <c r="E16" s="175">
        <v>3284</v>
      </c>
      <c r="F16" s="175">
        <v>5101</v>
      </c>
      <c r="G16" s="175">
        <v>6139</v>
      </c>
      <c r="H16" s="175">
        <v>8300</v>
      </c>
      <c r="I16" s="175">
        <v>6003</v>
      </c>
    </row>
    <row r="17" spans="1:10" ht="18" customHeight="1">
      <c r="A17" s="159" t="s">
        <v>540</v>
      </c>
      <c r="B17" s="175">
        <v>303</v>
      </c>
      <c r="C17" s="175">
        <v>351</v>
      </c>
      <c r="D17" s="175">
        <v>781</v>
      </c>
      <c r="E17" s="175">
        <v>898</v>
      </c>
      <c r="F17" s="175">
        <v>1011</v>
      </c>
      <c r="G17" s="175">
        <v>905</v>
      </c>
      <c r="H17" s="175">
        <v>801</v>
      </c>
      <c r="I17" s="175">
        <v>755</v>
      </c>
    </row>
    <row r="18" spans="1:10" ht="18" customHeight="1">
      <c r="A18" s="158"/>
      <c r="B18" s="161"/>
      <c r="C18" s="161"/>
      <c r="D18" s="161"/>
      <c r="E18" s="161"/>
      <c r="F18" s="161"/>
      <c r="G18" s="161"/>
      <c r="H18" s="161"/>
      <c r="I18" s="161"/>
    </row>
    <row r="19" spans="1:10" ht="18" customHeight="1">
      <c r="A19" s="164" t="s">
        <v>476</v>
      </c>
      <c r="B19" s="164"/>
      <c r="C19" s="164"/>
      <c r="D19" s="164"/>
      <c r="E19" s="164"/>
      <c r="F19" s="164"/>
      <c r="G19" s="164"/>
      <c r="H19" s="164"/>
      <c r="I19" s="164"/>
      <c r="J19" s="171"/>
    </row>
    <row r="20" spans="1:10" ht="18" customHeight="1">
      <c r="A20" s="163" t="s">
        <v>512</v>
      </c>
      <c r="B20" s="175">
        <v>123608.26412544001</v>
      </c>
      <c r="C20" s="175">
        <v>126827.30123818001</v>
      </c>
      <c r="D20" s="175">
        <v>131887.105670422</v>
      </c>
      <c r="E20" s="175">
        <v>174788.60188646868</v>
      </c>
      <c r="F20" s="175">
        <v>182234</v>
      </c>
      <c r="G20" s="175">
        <v>185661.72945371599</v>
      </c>
      <c r="H20" s="175">
        <v>190142.4364151</v>
      </c>
      <c r="I20" s="175">
        <v>178857.84459222999</v>
      </c>
      <c r="J20" s="171"/>
    </row>
    <row r="21" spans="1:10" ht="18" customHeight="1">
      <c r="A21" s="163" t="s">
        <v>511</v>
      </c>
      <c r="B21" s="175">
        <v>27276.261529440002</v>
      </c>
      <c r="C21" s="175">
        <v>25756.563926180002</v>
      </c>
      <c r="D21" s="175">
        <v>24223.938370422002</v>
      </c>
      <c r="E21" s="175">
        <v>28639.1174746047</v>
      </c>
      <c r="F21" s="175">
        <v>18825</v>
      </c>
      <c r="G21" s="175">
        <v>21149.921070599998</v>
      </c>
      <c r="H21" s="175">
        <v>21487.681423099999</v>
      </c>
      <c r="I21" s="175">
        <v>16791.054031700001</v>
      </c>
    </row>
    <row r="22" spans="1:10" ht="18" customHeight="1">
      <c r="A22" s="163" t="s">
        <v>509</v>
      </c>
      <c r="B22" s="175">
        <v>95226.456000000006</v>
      </c>
      <c r="C22" s="175">
        <v>97872.74</v>
      </c>
      <c r="D22" s="175">
        <v>104558.17</v>
      </c>
      <c r="E22" s="175">
        <v>143091.428903864</v>
      </c>
      <c r="F22" s="175">
        <v>161593</v>
      </c>
      <c r="G22" s="175">
        <v>163232.01498311601</v>
      </c>
      <c r="H22" s="175">
        <v>166624.34115600001</v>
      </c>
      <c r="I22" s="175">
        <v>161456.86372853001</v>
      </c>
    </row>
    <row r="23" spans="1:10" ht="18" customHeight="1">
      <c r="A23" s="163" t="s">
        <v>510</v>
      </c>
      <c r="B23" s="175">
        <v>1105.5465959999999</v>
      </c>
      <c r="C23" s="175">
        <v>3197.997312</v>
      </c>
      <c r="D23" s="175">
        <v>3104.9973</v>
      </c>
      <c r="E23" s="175">
        <v>3058.0555079999999</v>
      </c>
      <c r="F23" s="175">
        <v>1816</v>
      </c>
      <c r="G23" s="175">
        <v>1279.7934</v>
      </c>
      <c r="H23" s="175">
        <v>2030.4138359999999</v>
      </c>
      <c r="I23" s="175">
        <v>609.92683199999999</v>
      </c>
    </row>
    <row r="24" spans="1:10" ht="18" customHeight="1">
      <c r="A24" s="163" t="s">
        <v>490</v>
      </c>
      <c r="B24" s="175">
        <v>308.8</v>
      </c>
      <c r="C24" s="175">
        <v>322.3</v>
      </c>
      <c r="D24" s="175">
        <v>314.3</v>
      </c>
      <c r="E24" s="175">
        <v>400.2</v>
      </c>
      <c r="F24" s="175">
        <v>378</v>
      </c>
      <c r="G24" s="175">
        <v>398.80779923325002</v>
      </c>
      <c r="H24" s="175">
        <v>447.58605504399998</v>
      </c>
      <c r="I24" s="175">
        <v>416.45366716449803</v>
      </c>
    </row>
    <row r="25" spans="1:10" ht="18" customHeight="1">
      <c r="A25" s="166"/>
      <c r="B25" s="161"/>
      <c r="C25" s="161"/>
      <c r="D25" s="161"/>
      <c r="E25" s="161"/>
      <c r="F25" s="161"/>
      <c r="G25" s="161"/>
      <c r="H25" s="161"/>
      <c r="I25" s="161"/>
    </row>
    <row r="26" spans="1:10" ht="18" customHeight="1">
      <c r="A26" s="164" t="s">
        <v>477</v>
      </c>
      <c r="B26" s="164"/>
      <c r="C26" s="164"/>
      <c r="D26" s="164"/>
      <c r="E26" s="164"/>
      <c r="F26" s="164"/>
      <c r="G26" s="164"/>
      <c r="H26" s="164"/>
      <c r="I26" s="164"/>
    </row>
    <row r="27" spans="1:10" ht="18" customHeight="1">
      <c r="A27" s="163" t="s">
        <v>502</v>
      </c>
      <c r="B27" s="175">
        <v>0</v>
      </c>
      <c r="C27" s="175">
        <v>0</v>
      </c>
      <c r="D27" s="175">
        <v>0</v>
      </c>
      <c r="E27" s="175">
        <v>0</v>
      </c>
      <c r="F27" s="175">
        <v>1466</v>
      </c>
      <c r="G27" s="175">
        <v>0</v>
      </c>
      <c r="H27" s="175">
        <v>0</v>
      </c>
      <c r="I27" s="175">
        <v>0</v>
      </c>
    </row>
    <row r="28" spans="1:10" ht="18" customHeight="1">
      <c r="A28" s="163" t="s">
        <v>500</v>
      </c>
      <c r="B28" s="175">
        <v>100955</v>
      </c>
      <c r="C28" s="175">
        <v>117940</v>
      </c>
      <c r="D28" s="175">
        <v>111750</v>
      </c>
      <c r="E28" s="175">
        <v>185268</v>
      </c>
      <c r="F28" s="175">
        <v>127493</v>
      </c>
      <c r="G28" s="175">
        <v>179039</v>
      </c>
      <c r="H28" s="175">
        <v>173008</v>
      </c>
      <c r="I28" s="175">
        <v>66100</v>
      </c>
    </row>
    <row r="29" spans="1:10" ht="18" customHeight="1">
      <c r="A29" s="163" t="s">
        <v>478</v>
      </c>
      <c r="B29" s="175">
        <v>169</v>
      </c>
      <c r="C29" s="175">
        <v>129</v>
      </c>
      <c r="D29" s="175">
        <v>134</v>
      </c>
      <c r="E29" s="175">
        <v>129</v>
      </c>
      <c r="F29" s="175">
        <v>138</v>
      </c>
      <c r="G29" s="175">
        <v>145</v>
      </c>
      <c r="H29" s="175">
        <v>111</v>
      </c>
      <c r="I29" s="175">
        <v>26</v>
      </c>
    </row>
    <row r="30" spans="1:10" ht="18" customHeight="1">
      <c r="A30" s="163" t="s">
        <v>479</v>
      </c>
      <c r="B30" s="175">
        <v>0</v>
      </c>
      <c r="C30" s="175">
        <v>0</v>
      </c>
      <c r="D30" s="175">
        <v>0</v>
      </c>
      <c r="E30" s="175">
        <v>0</v>
      </c>
      <c r="F30" s="175">
        <v>0</v>
      </c>
      <c r="G30" s="175">
        <v>0</v>
      </c>
      <c r="H30" s="175">
        <v>0</v>
      </c>
      <c r="I30" s="175">
        <v>0</v>
      </c>
    </row>
    <row r="31" spans="1:10" ht="18" customHeight="1">
      <c r="A31" s="163" t="s">
        <v>489</v>
      </c>
      <c r="B31" s="175">
        <v>3177</v>
      </c>
      <c r="C31" s="175">
        <v>1455</v>
      </c>
      <c r="D31" s="175">
        <v>659</v>
      </c>
      <c r="E31" s="175">
        <v>1634</v>
      </c>
      <c r="F31" s="175">
        <v>955</v>
      </c>
      <c r="G31" s="175">
        <v>1142</v>
      </c>
      <c r="H31" s="175">
        <v>1451</v>
      </c>
      <c r="I31" s="175">
        <v>947</v>
      </c>
    </row>
    <row r="32" spans="1:10" ht="21.75" customHeight="1">
      <c r="A32" s="163" t="s">
        <v>480</v>
      </c>
      <c r="B32" s="175">
        <v>86.4</v>
      </c>
      <c r="C32" s="175">
        <v>75.81</v>
      </c>
      <c r="D32" s="175">
        <v>100</v>
      </c>
      <c r="E32" s="175">
        <v>94.73</v>
      </c>
      <c r="F32" s="175">
        <v>92</v>
      </c>
      <c r="G32" s="175">
        <v>98.2</v>
      </c>
      <c r="H32" s="175">
        <v>98.2</v>
      </c>
      <c r="I32" s="175">
        <v>100</v>
      </c>
    </row>
    <row r="33" spans="1:1" ht="27.75" customHeight="1">
      <c r="A33" s="148" t="s">
        <v>412</v>
      </c>
    </row>
  </sheetData>
  <pageMargins left="0.24" right="0.24" top="0.984251969" bottom="0.984251969" header="0.5" footer="0.5"/>
  <pageSetup paperSize="9" scale="61" orientation="portrait" r:id="rId1"/>
  <headerFooter alignWithMargins="0">
    <oddFooter>&amp;L&amp;1#&amp;"Calibri"&amp;8&amp;K000000Sensitivity: Internal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99FF"/>
    <pageSetUpPr fitToPage="1"/>
  </sheetPr>
  <dimension ref="A1:J33"/>
  <sheetViews>
    <sheetView view="pageBreakPreview" zoomScaleNormal="100" zoomScaleSheetLayoutView="100" workbookViewId="0">
      <selection activeCell="I4" sqref="I4"/>
    </sheetView>
  </sheetViews>
  <sheetFormatPr defaultColWidth="11.42578125" defaultRowHeight="12.75"/>
  <cols>
    <col min="1" max="1" width="68.5703125" style="56" customWidth="1"/>
    <col min="2" max="9" width="11.7109375" style="56" customWidth="1"/>
    <col min="10" max="16384" width="11.42578125" style="56"/>
  </cols>
  <sheetData>
    <row r="1" spans="1:10" ht="16.5" thickBot="1">
      <c r="A1" s="149" t="s">
        <v>6</v>
      </c>
      <c r="B1" s="150"/>
      <c r="C1" s="150"/>
      <c r="D1" s="150"/>
      <c r="E1" s="150"/>
      <c r="F1" s="150"/>
      <c r="G1" s="150"/>
      <c r="H1" s="151"/>
      <c r="I1" s="151"/>
    </row>
    <row r="2" spans="1:10" ht="28.5" customHeight="1">
      <c r="A2" s="168" t="s">
        <v>487</v>
      </c>
      <c r="B2" s="153">
        <v>2013</v>
      </c>
      <c r="C2" s="154">
        <v>2014</v>
      </c>
      <c r="D2" s="155">
        <v>2015</v>
      </c>
      <c r="E2" s="156">
        <v>2016</v>
      </c>
      <c r="F2" s="186">
        <v>2017</v>
      </c>
      <c r="G2" s="187">
        <v>2018</v>
      </c>
      <c r="H2" s="188">
        <v>2019</v>
      </c>
      <c r="I2" s="189">
        <v>2020</v>
      </c>
    </row>
    <row r="3" spans="1:10" ht="15.75" customHeight="1">
      <c r="A3" s="164" t="s">
        <v>473</v>
      </c>
      <c r="B3" s="165"/>
      <c r="C3" s="165"/>
      <c r="D3" s="165"/>
      <c r="E3" s="165"/>
      <c r="F3" s="165"/>
      <c r="G3" s="165"/>
      <c r="H3" s="165"/>
      <c r="I3" s="165"/>
      <c r="J3" s="192"/>
    </row>
    <row r="4" spans="1:10" ht="18" customHeight="1">
      <c r="A4" s="159" t="s">
        <v>484</v>
      </c>
      <c r="B4" s="175">
        <v>2715</v>
      </c>
      <c r="C4" s="175">
        <v>2406</v>
      </c>
      <c r="D4" s="175">
        <v>2715</v>
      </c>
      <c r="E4" s="175">
        <v>2721</v>
      </c>
      <c r="F4" s="175">
        <v>2362</v>
      </c>
      <c r="G4" s="175">
        <v>1986</v>
      </c>
      <c r="H4" s="175">
        <v>1765</v>
      </c>
      <c r="I4" s="175">
        <v>1367</v>
      </c>
    </row>
    <row r="5" spans="1:10" ht="18" customHeight="1">
      <c r="A5" s="159" t="s">
        <v>485</v>
      </c>
      <c r="B5" s="172">
        <v>17.7</v>
      </c>
      <c r="C5" s="172">
        <v>16.399999999999999</v>
      </c>
      <c r="D5" s="172">
        <v>17.7</v>
      </c>
      <c r="E5" s="172">
        <v>19.399999999999999</v>
      </c>
      <c r="F5" s="172">
        <v>19</v>
      </c>
      <c r="G5" s="172">
        <v>20.7</v>
      </c>
      <c r="H5" s="172">
        <v>21</v>
      </c>
      <c r="I5" s="172">
        <v>21</v>
      </c>
    </row>
    <row r="6" spans="1:10" ht="18" customHeight="1">
      <c r="A6" s="159" t="s">
        <v>486</v>
      </c>
      <c r="B6" s="172">
        <v>0</v>
      </c>
      <c r="C6" s="172">
        <v>0</v>
      </c>
      <c r="D6" s="172">
        <v>0</v>
      </c>
      <c r="E6" s="172">
        <v>12.5</v>
      </c>
      <c r="F6" s="172">
        <v>11</v>
      </c>
      <c r="G6" s="172">
        <v>18</v>
      </c>
      <c r="H6" s="172">
        <v>15</v>
      </c>
      <c r="I6" s="172">
        <v>14</v>
      </c>
    </row>
    <row r="7" spans="1:10" ht="18" customHeight="1">
      <c r="A7" s="158"/>
      <c r="B7" s="161"/>
      <c r="C7" s="161"/>
      <c r="D7" s="161"/>
      <c r="E7" s="161"/>
      <c r="F7" s="161"/>
      <c r="G7" s="161"/>
      <c r="H7" s="161"/>
      <c r="I7" s="161"/>
    </row>
    <row r="8" spans="1:10" ht="18" customHeight="1">
      <c r="A8" s="164" t="s">
        <v>533</v>
      </c>
      <c r="B8" s="182"/>
      <c r="C8" s="182"/>
      <c r="D8" s="182"/>
      <c r="E8" s="182"/>
      <c r="F8" s="182"/>
      <c r="G8" s="182"/>
      <c r="H8" s="182"/>
      <c r="I8" s="182"/>
    </row>
    <row r="9" spans="1:10" ht="18" customHeight="1">
      <c r="A9" s="159" t="s">
        <v>488</v>
      </c>
      <c r="B9" s="172">
        <v>0</v>
      </c>
      <c r="C9" s="172">
        <v>0</v>
      </c>
      <c r="D9" s="172">
        <v>0</v>
      </c>
      <c r="E9" s="172">
        <v>2</v>
      </c>
      <c r="F9" s="172">
        <v>0</v>
      </c>
      <c r="G9" s="172">
        <v>0</v>
      </c>
      <c r="H9" s="172">
        <v>0</v>
      </c>
      <c r="I9" s="172">
        <v>0</v>
      </c>
    </row>
    <row r="10" spans="1:10" ht="18" customHeight="1">
      <c r="A10" s="159" t="s">
        <v>534</v>
      </c>
      <c r="B10" s="175">
        <v>2</v>
      </c>
      <c r="C10" s="175">
        <v>0</v>
      </c>
      <c r="D10" s="175">
        <v>4</v>
      </c>
      <c r="E10" s="175">
        <v>6</v>
      </c>
      <c r="F10" s="175">
        <v>5</v>
      </c>
      <c r="G10" s="175">
        <v>2</v>
      </c>
      <c r="H10" s="175">
        <v>3</v>
      </c>
      <c r="I10" s="175">
        <v>3</v>
      </c>
    </row>
    <row r="11" spans="1:10" ht="18" customHeight="1">
      <c r="A11" s="159" t="s">
        <v>535</v>
      </c>
      <c r="B11" s="172"/>
      <c r="C11" s="172"/>
      <c r="D11" s="172"/>
      <c r="E11" s="172"/>
      <c r="F11" s="172">
        <v>0</v>
      </c>
      <c r="G11" s="172">
        <v>4</v>
      </c>
      <c r="H11" s="172">
        <v>0</v>
      </c>
      <c r="I11" s="175">
        <v>1</v>
      </c>
    </row>
    <row r="12" spans="1:10" ht="18" customHeight="1">
      <c r="A12" s="159" t="s">
        <v>498</v>
      </c>
      <c r="B12" s="173">
        <v>0</v>
      </c>
      <c r="C12" s="173">
        <v>0</v>
      </c>
      <c r="D12" s="173">
        <v>0</v>
      </c>
      <c r="E12" s="173">
        <v>0.35</v>
      </c>
      <c r="F12" s="173">
        <v>0</v>
      </c>
      <c r="G12" s="173">
        <v>0</v>
      </c>
      <c r="H12" s="173">
        <v>0.27</v>
      </c>
      <c r="I12" s="173">
        <v>0</v>
      </c>
    </row>
    <row r="13" spans="1:10" ht="18" customHeight="1">
      <c r="A13" s="159" t="s">
        <v>499</v>
      </c>
      <c r="B13" s="173">
        <v>0.24</v>
      </c>
      <c r="C13" s="174">
        <v>0.54</v>
      </c>
      <c r="D13" s="173">
        <v>0.24</v>
      </c>
      <c r="E13" s="173">
        <v>0.33</v>
      </c>
      <c r="F13" s="173">
        <v>0.26</v>
      </c>
      <c r="G13" s="173">
        <v>0.43</v>
      </c>
      <c r="H13" s="173">
        <v>0.62</v>
      </c>
      <c r="I13" s="173">
        <v>0.42</v>
      </c>
    </row>
    <row r="14" spans="1:10" ht="18" customHeight="1">
      <c r="A14" s="158"/>
      <c r="B14" s="161"/>
      <c r="C14" s="161"/>
      <c r="D14" s="161"/>
      <c r="E14" s="161"/>
      <c r="F14" s="161"/>
      <c r="G14" s="161"/>
      <c r="H14" s="161"/>
      <c r="I14" s="161"/>
    </row>
    <row r="15" spans="1:10" ht="18" customHeight="1">
      <c r="A15" s="164" t="s">
        <v>474</v>
      </c>
      <c r="B15" s="164"/>
      <c r="C15" s="164"/>
      <c r="D15" s="164"/>
      <c r="E15" s="164"/>
      <c r="F15" s="164"/>
      <c r="G15" s="164"/>
      <c r="H15" s="164"/>
      <c r="I15" s="164"/>
    </row>
    <row r="16" spans="1:10" ht="18" customHeight="1">
      <c r="A16" s="163" t="s">
        <v>492</v>
      </c>
      <c r="B16" s="172" t="s">
        <v>508</v>
      </c>
      <c r="C16" s="172" t="s">
        <v>508</v>
      </c>
      <c r="D16" s="175">
        <v>3346</v>
      </c>
      <c r="E16" s="175">
        <v>4455</v>
      </c>
      <c r="F16" s="175">
        <v>8476</v>
      </c>
      <c r="G16" s="175">
        <v>5477</v>
      </c>
      <c r="H16" s="175">
        <v>7412</v>
      </c>
      <c r="I16" s="175">
        <v>7995</v>
      </c>
    </row>
    <row r="17" spans="1:10" ht="18" customHeight="1">
      <c r="A17" s="159" t="s">
        <v>541</v>
      </c>
      <c r="B17" s="172">
        <v>365</v>
      </c>
      <c r="C17" s="172">
        <v>320</v>
      </c>
      <c r="D17" s="172">
        <v>365</v>
      </c>
      <c r="E17" s="172">
        <v>426</v>
      </c>
      <c r="F17" s="172">
        <v>383</v>
      </c>
      <c r="G17" s="172">
        <v>505</v>
      </c>
      <c r="H17" s="172">
        <v>626</v>
      </c>
      <c r="I17" s="172">
        <v>502</v>
      </c>
    </row>
    <row r="18" spans="1:10" ht="18" customHeight="1">
      <c r="A18" s="158"/>
      <c r="B18" s="161"/>
      <c r="C18" s="161"/>
      <c r="D18" s="161"/>
      <c r="E18" s="161"/>
      <c r="F18" s="161"/>
      <c r="G18" s="161"/>
      <c r="H18" s="161"/>
      <c r="I18" s="161"/>
    </row>
    <row r="19" spans="1:10" ht="18" customHeight="1">
      <c r="A19" s="164" t="s">
        <v>476</v>
      </c>
      <c r="B19" s="164"/>
      <c r="C19" s="164"/>
      <c r="D19" s="164"/>
      <c r="E19" s="164"/>
      <c r="F19" s="164"/>
      <c r="G19" s="164"/>
      <c r="H19" s="164"/>
      <c r="I19" s="164"/>
      <c r="J19" s="171"/>
    </row>
    <row r="20" spans="1:10" ht="18" customHeight="1">
      <c r="A20" s="163" t="s">
        <v>512</v>
      </c>
      <c r="B20" s="175">
        <v>182904.02613799999</v>
      </c>
      <c r="C20" s="175">
        <v>139864.68139800002</v>
      </c>
      <c r="D20" s="175">
        <v>141747.50471309997</v>
      </c>
      <c r="E20" s="175">
        <v>178505.0502926</v>
      </c>
      <c r="F20" s="175">
        <v>173828</v>
      </c>
      <c r="G20" s="175">
        <v>171084.25755059702</v>
      </c>
      <c r="H20" s="175">
        <v>171084.25755059699</v>
      </c>
      <c r="I20" s="175">
        <v>174725.862915534</v>
      </c>
      <c r="J20" s="171"/>
    </row>
    <row r="21" spans="1:10" ht="18" customHeight="1">
      <c r="A21" s="163" t="s">
        <v>511</v>
      </c>
      <c r="B21" s="175">
        <v>110574.158738</v>
      </c>
      <c r="C21" s="175">
        <v>65372.895918000002</v>
      </c>
      <c r="D21" s="175">
        <v>54769.735613099998</v>
      </c>
      <c r="E21" s="175">
        <v>62779.380432600003</v>
      </c>
      <c r="F21" s="175">
        <v>54760</v>
      </c>
      <c r="G21" s="175">
        <v>59874.949425396997</v>
      </c>
      <c r="H21" s="175">
        <v>68723.889928379998</v>
      </c>
      <c r="I21" s="175">
        <v>56726.428061134</v>
      </c>
    </row>
    <row r="22" spans="1:10" ht="18" customHeight="1">
      <c r="A22" s="163" t="s">
        <v>509</v>
      </c>
      <c r="B22" s="175">
        <v>71008.650000000009</v>
      </c>
      <c r="C22" s="175">
        <v>72412.05</v>
      </c>
      <c r="D22" s="175">
        <v>84289.919999999998</v>
      </c>
      <c r="E22" s="175">
        <v>112617.5</v>
      </c>
      <c r="F22" s="175">
        <v>117348</v>
      </c>
      <c r="G22" s="175">
        <v>109628</v>
      </c>
      <c r="H22" s="175">
        <v>124313.28</v>
      </c>
      <c r="I22" s="175">
        <v>117768.56</v>
      </c>
    </row>
    <row r="23" spans="1:10" ht="18" customHeight="1">
      <c r="A23" s="163" t="s">
        <v>510</v>
      </c>
      <c r="B23" s="175">
        <v>1321.2174</v>
      </c>
      <c r="C23" s="175">
        <v>2079.7354800000003</v>
      </c>
      <c r="D23" s="175">
        <v>2687.8491000000004</v>
      </c>
      <c r="E23" s="175">
        <v>3108.16986</v>
      </c>
      <c r="F23" s="175">
        <v>1720</v>
      </c>
      <c r="G23" s="175">
        <v>1581.3081251999999</v>
      </c>
      <c r="H23" s="175">
        <v>1421.3931600000001</v>
      </c>
      <c r="I23" s="175">
        <v>230.8748544</v>
      </c>
    </row>
    <row r="24" spans="1:10" ht="18" customHeight="1">
      <c r="A24" s="163" t="s">
        <v>490</v>
      </c>
      <c r="B24" s="175">
        <v>588.4</v>
      </c>
      <c r="C24" s="175">
        <v>437.8</v>
      </c>
      <c r="D24" s="175">
        <v>450.1</v>
      </c>
      <c r="E24" s="175">
        <v>557.29999999999995</v>
      </c>
      <c r="F24" s="175">
        <v>535</v>
      </c>
      <c r="G24" s="175">
        <v>536.84001804408001</v>
      </c>
      <c r="H24" s="175">
        <v>596.76817344000006</v>
      </c>
      <c r="I24" s="175">
        <v>542.49527511376004</v>
      </c>
    </row>
    <row r="25" spans="1:10" ht="18" customHeight="1">
      <c r="A25" s="166"/>
      <c r="B25" s="161"/>
      <c r="C25" s="161"/>
      <c r="D25" s="161"/>
      <c r="E25" s="161"/>
      <c r="F25" s="161"/>
      <c r="G25" s="161"/>
      <c r="H25" s="161"/>
      <c r="I25" s="161"/>
    </row>
    <row r="26" spans="1:10" ht="18" customHeight="1">
      <c r="A26" s="164" t="s">
        <v>477</v>
      </c>
      <c r="B26" s="164"/>
      <c r="C26" s="164"/>
      <c r="D26" s="164"/>
      <c r="E26" s="164"/>
      <c r="F26" s="164"/>
      <c r="G26" s="164"/>
      <c r="H26" s="164"/>
      <c r="I26" s="164"/>
    </row>
    <row r="27" spans="1:10" ht="18" customHeight="1">
      <c r="A27" s="163" t="s">
        <v>502</v>
      </c>
      <c r="B27" s="175">
        <v>0</v>
      </c>
      <c r="C27" s="175">
        <v>0</v>
      </c>
      <c r="D27" s="175"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</row>
    <row r="28" spans="1:10" ht="18" customHeight="1">
      <c r="A28" s="163" t="s">
        <v>500</v>
      </c>
      <c r="B28" s="175">
        <v>55112</v>
      </c>
      <c r="C28" s="175">
        <v>57306</v>
      </c>
      <c r="D28" s="175">
        <v>55112</v>
      </c>
      <c r="E28" s="175">
        <v>59005</v>
      </c>
      <c r="F28" s="175">
        <v>56001</v>
      </c>
      <c r="G28" s="175">
        <v>53836</v>
      </c>
      <c r="H28" s="175">
        <v>47167</v>
      </c>
      <c r="I28" s="175">
        <v>11398</v>
      </c>
    </row>
    <row r="29" spans="1:10" ht="18" customHeight="1">
      <c r="A29" s="163" t="s">
        <v>478</v>
      </c>
      <c r="B29" s="175">
        <v>181</v>
      </c>
      <c r="C29" s="175">
        <v>309</v>
      </c>
      <c r="D29" s="175">
        <v>181</v>
      </c>
      <c r="E29" s="175">
        <v>175</v>
      </c>
      <c r="F29" s="175">
        <v>254</v>
      </c>
      <c r="G29" s="175">
        <v>159</v>
      </c>
      <c r="H29" s="175">
        <v>418</v>
      </c>
      <c r="I29" s="175">
        <v>181</v>
      </c>
    </row>
    <row r="30" spans="1:10" ht="18" customHeight="1">
      <c r="A30" s="163" t="s">
        <v>479</v>
      </c>
      <c r="B30" s="175">
        <v>52.35</v>
      </c>
      <c r="C30" s="175">
        <v>52.3</v>
      </c>
      <c r="D30" s="175">
        <v>52.35</v>
      </c>
      <c r="E30" s="175">
        <v>41.5</v>
      </c>
      <c r="F30" s="175">
        <v>57</v>
      </c>
      <c r="G30" s="175">
        <v>80</v>
      </c>
      <c r="H30" s="175">
        <v>91</v>
      </c>
      <c r="I30" s="175">
        <v>73</v>
      </c>
    </row>
    <row r="31" spans="1:10" ht="18" customHeight="1">
      <c r="A31" s="163" t="s">
        <v>489</v>
      </c>
      <c r="B31" s="175">
        <v>1300</v>
      </c>
      <c r="C31" s="175">
        <v>1953</v>
      </c>
      <c r="D31" s="175">
        <v>1300</v>
      </c>
      <c r="E31" s="175">
        <v>1129</v>
      </c>
      <c r="F31" s="175">
        <v>2090</v>
      </c>
      <c r="G31" s="175">
        <v>1705</v>
      </c>
      <c r="H31" s="175">
        <v>1317</v>
      </c>
      <c r="I31" s="175">
        <v>985</v>
      </c>
    </row>
    <row r="32" spans="1:10" ht="22.5" customHeight="1">
      <c r="A32" s="163" t="s">
        <v>480</v>
      </c>
      <c r="B32" s="175">
        <v>100</v>
      </c>
      <c r="C32" s="175">
        <v>100</v>
      </c>
      <c r="D32" s="175">
        <v>100</v>
      </c>
      <c r="E32" s="175">
        <v>100</v>
      </c>
      <c r="F32" s="175">
        <v>100</v>
      </c>
      <c r="G32" s="175">
        <v>100</v>
      </c>
      <c r="H32" s="175">
        <v>100</v>
      </c>
      <c r="I32" s="175">
        <v>100</v>
      </c>
    </row>
    <row r="33" spans="1:1" ht="28.5" customHeight="1">
      <c r="A33" s="148" t="s">
        <v>412</v>
      </c>
    </row>
  </sheetData>
  <pageMargins left="0.24" right="0.24" top="0.984251969" bottom="0.984251969" header="0.5" footer="0.5"/>
  <pageSetup paperSize="9" scale="61" orientation="portrait" r:id="rId1"/>
  <headerFooter alignWithMargins="0">
    <oddFooter>&amp;L&amp;1#&amp;"Calibri"&amp;8&amp;K000000Sensitivity: Internal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99FF"/>
    <pageSetUpPr fitToPage="1"/>
  </sheetPr>
  <dimension ref="A1:I34"/>
  <sheetViews>
    <sheetView view="pageBreakPreview" zoomScaleNormal="100" zoomScaleSheetLayoutView="100" workbookViewId="0">
      <selection activeCell="H4" sqref="H4"/>
    </sheetView>
  </sheetViews>
  <sheetFormatPr defaultColWidth="11.42578125" defaultRowHeight="12.75"/>
  <cols>
    <col min="1" max="1" width="68.28515625" style="56" customWidth="1"/>
    <col min="2" max="8" width="11.7109375" style="56" customWidth="1"/>
    <col min="9" max="16384" width="11.42578125" style="56"/>
  </cols>
  <sheetData>
    <row r="1" spans="1:8" ht="16.5" thickBot="1">
      <c r="A1" s="149" t="s">
        <v>418</v>
      </c>
      <c r="B1" s="150"/>
      <c r="C1" s="150"/>
      <c r="D1" s="150"/>
      <c r="E1" s="150"/>
      <c r="F1" s="150"/>
      <c r="G1" s="151"/>
      <c r="H1" s="151"/>
    </row>
    <row r="2" spans="1:8" ht="28.5" customHeight="1">
      <c r="A2" s="168" t="s">
        <v>487</v>
      </c>
      <c r="B2" s="154">
        <v>2014</v>
      </c>
      <c r="C2" s="155">
        <v>2015</v>
      </c>
      <c r="D2" s="156">
        <v>2016</v>
      </c>
      <c r="E2" s="186">
        <v>2017</v>
      </c>
      <c r="F2" s="187">
        <v>2018</v>
      </c>
      <c r="G2" s="188">
        <v>2019</v>
      </c>
      <c r="H2" s="189">
        <v>2020</v>
      </c>
    </row>
    <row r="3" spans="1:8" ht="15.75" customHeight="1">
      <c r="A3" s="164" t="s">
        <v>473</v>
      </c>
      <c r="B3" s="165"/>
      <c r="C3" s="165"/>
      <c r="D3" s="165"/>
      <c r="E3" s="165"/>
      <c r="F3" s="165"/>
      <c r="G3" s="165"/>
      <c r="H3" s="165"/>
    </row>
    <row r="4" spans="1:8" ht="18" customHeight="1">
      <c r="A4" s="159" t="s">
        <v>484</v>
      </c>
      <c r="B4" s="175">
        <v>452</v>
      </c>
      <c r="C4" s="175">
        <v>488</v>
      </c>
      <c r="D4" s="175">
        <v>698</v>
      </c>
      <c r="E4" s="175">
        <v>714</v>
      </c>
      <c r="F4" s="175">
        <v>824</v>
      </c>
      <c r="G4" s="175">
        <v>801</v>
      </c>
      <c r="H4" s="175">
        <v>764</v>
      </c>
    </row>
    <row r="5" spans="1:8" ht="18" customHeight="1">
      <c r="A5" s="159" t="s">
        <v>485</v>
      </c>
      <c r="B5" s="172">
        <v>36.1</v>
      </c>
      <c r="C5" s="172">
        <v>41</v>
      </c>
      <c r="D5" s="172">
        <v>36.4</v>
      </c>
      <c r="E5" s="172">
        <v>39</v>
      </c>
      <c r="F5" s="172">
        <v>38.799999999999997</v>
      </c>
      <c r="G5" s="172">
        <v>39</v>
      </c>
      <c r="H5" s="172">
        <v>39</v>
      </c>
    </row>
    <row r="6" spans="1:8" ht="18" customHeight="1">
      <c r="A6" s="159" t="s">
        <v>486</v>
      </c>
      <c r="B6" s="172">
        <v>0</v>
      </c>
      <c r="C6" s="172">
        <v>0</v>
      </c>
      <c r="D6" s="172">
        <v>33.299999999999997</v>
      </c>
      <c r="E6" s="172">
        <v>17</v>
      </c>
      <c r="F6" s="172">
        <v>29</v>
      </c>
      <c r="G6" s="172">
        <v>25</v>
      </c>
      <c r="H6" s="172">
        <v>27</v>
      </c>
    </row>
    <row r="7" spans="1:8" ht="18" customHeight="1">
      <c r="A7" s="158"/>
      <c r="B7" s="161"/>
      <c r="C7" s="161"/>
      <c r="D7" s="161"/>
      <c r="E7" s="161"/>
      <c r="F7" s="161"/>
      <c r="G7" s="161"/>
      <c r="H7" s="161"/>
    </row>
    <row r="8" spans="1:8" ht="18" customHeight="1">
      <c r="A8" s="164" t="s">
        <v>472</v>
      </c>
      <c r="B8" s="182"/>
      <c r="C8" s="182"/>
      <c r="D8" s="182"/>
      <c r="E8" s="182"/>
      <c r="F8" s="182"/>
      <c r="G8" s="182"/>
      <c r="H8" s="182"/>
    </row>
    <row r="9" spans="1:8" ht="18" customHeight="1">
      <c r="A9" s="159" t="s">
        <v>488</v>
      </c>
      <c r="B9" s="172" t="s">
        <v>508</v>
      </c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</row>
    <row r="10" spans="1:8" ht="18" customHeight="1">
      <c r="A10" s="159" t="s">
        <v>534</v>
      </c>
      <c r="B10" s="175">
        <v>1</v>
      </c>
      <c r="C10" s="175">
        <v>3</v>
      </c>
      <c r="D10" s="175">
        <v>0</v>
      </c>
      <c r="E10" s="175">
        <v>0</v>
      </c>
      <c r="F10" s="175">
        <v>2</v>
      </c>
      <c r="G10" s="175">
        <v>0</v>
      </c>
      <c r="H10" s="175">
        <v>1</v>
      </c>
    </row>
    <row r="11" spans="1:8" ht="18" customHeight="1">
      <c r="A11" s="159" t="s">
        <v>535</v>
      </c>
      <c r="B11" s="172"/>
      <c r="C11" s="172"/>
      <c r="D11" s="172"/>
      <c r="E11" s="172">
        <v>0</v>
      </c>
      <c r="F11" s="172">
        <v>0</v>
      </c>
      <c r="G11" s="172">
        <v>0</v>
      </c>
      <c r="H11" s="175">
        <v>0</v>
      </c>
    </row>
    <row r="12" spans="1:8" ht="18" customHeight="1">
      <c r="A12" s="159" t="s">
        <v>498</v>
      </c>
      <c r="B12" s="173" t="s">
        <v>508</v>
      </c>
      <c r="C12" s="173">
        <v>0</v>
      </c>
      <c r="D12" s="173">
        <v>0</v>
      </c>
      <c r="E12" s="173">
        <v>1.33</v>
      </c>
      <c r="F12" s="173">
        <v>0</v>
      </c>
      <c r="G12" s="173">
        <v>0</v>
      </c>
      <c r="H12" s="173">
        <v>0</v>
      </c>
    </row>
    <row r="13" spans="1:8" ht="18" customHeight="1">
      <c r="A13" s="159" t="s">
        <v>499</v>
      </c>
      <c r="B13" s="174" t="s">
        <v>508</v>
      </c>
      <c r="C13" s="173">
        <v>0.39</v>
      </c>
      <c r="D13" s="173">
        <v>0.51</v>
      </c>
      <c r="E13" s="173">
        <v>0.66</v>
      </c>
      <c r="F13" s="173">
        <v>0.59</v>
      </c>
      <c r="G13" s="173">
        <v>0.65</v>
      </c>
      <c r="H13" s="173">
        <v>0.36</v>
      </c>
    </row>
    <row r="14" spans="1:8" ht="18" customHeight="1">
      <c r="A14" s="158"/>
      <c r="B14" s="161"/>
      <c r="C14" s="161"/>
      <c r="D14" s="161"/>
      <c r="E14" s="161"/>
      <c r="F14" s="161"/>
      <c r="G14" s="161"/>
      <c r="H14" s="161"/>
    </row>
    <row r="15" spans="1:8" ht="18" customHeight="1">
      <c r="A15" s="164" t="s">
        <v>474</v>
      </c>
      <c r="B15" s="164"/>
      <c r="C15" s="164"/>
      <c r="D15" s="164"/>
      <c r="E15" s="164"/>
      <c r="F15" s="164"/>
      <c r="G15" s="164"/>
      <c r="H15" s="164"/>
    </row>
    <row r="16" spans="1:8" ht="18" customHeight="1">
      <c r="A16" s="163" t="s">
        <v>492</v>
      </c>
      <c r="B16" s="175"/>
      <c r="C16" s="175">
        <v>3015</v>
      </c>
      <c r="D16" s="175">
        <v>4342</v>
      </c>
      <c r="E16" s="175">
        <v>2079</v>
      </c>
      <c r="F16" s="175">
        <v>1236</v>
      </c>
      <c r="G16" s="175">
        <v>2327</v>
      </c>
      <c r="H16" s="175">
        <v>3054</v>
      </c>
    </row>
    <row r="17" spans="1:9" ht="18" customHeight="1">
      <c r="A17" s="159" t="s">
        <v>541</v>
      </c>
      <c r="B17" s="175">
        <v>2569</v>
      </c>
      <c r="C17" s="175">
        <v>3753</v>
      </c>
      <c r="D17" s="175">
        <v>4281</v>
      </c>
      <c r="E17" s="175">
        <v>1642</v>
      </c>
      <c r="F17" s="175">
        <v>531</v>
      </c>
      <c r="G17" s="175">
        <v>621</v>
      </c>
      <c r="H17" s="175">
        <v>563</v>
      </c>
    </row>
    <row r="18" spans="1:9" ht="18" customHeight="1">
      <c r="A18" s="158"/>
      <c r="B18" s="161"/>
      <c r="C18" s="161"/>
      <c r="D18" s="161"/>
      <c r="E18" s="161"/>
      <c r="F18" s="161"/>
      <c r="G18" s="161"/>
      <c r="H18" s="161"/>
    </row>
    <row r="19" spans="1:9" ht="18" customHeight="1">
      <c r="A19" s="164" t="s">
        <v>476</v>
      </c>
      <c r="B19" s="164"/>
      <c r="C19" s="164"/>
      <c r="D19" s="164"/>
      <c r="E19" s="164"/>
      <c r="F19" s="164"/>
      <c r="G19" s="164"/>
      <c r="H19" s="164"/>
      <c r="I19" s="171"/>
    </row>
    <row r="20" spans="1:9" ht="18" customHeight="1">
      <c r="A20" s="163" t="s">
        <v>512</v>
      </c>
      <c r="B20" s="175">
        <v>4602.8167101999998</v>
      </c>
      <c r="C20" s="175">
        <v>43929.036432647001</v>
      </c>
      <c r="D20" s="175">
        <v>104920.82514230002</v>
      </c>
      <c r="E20" s="175">
        <v>123079</v>
      </c>
      <c r="F20" s="175">
        <v>120750.79714865354</v>
      </c>
      <c r="G20" s="175">
        <v>130752.766286875</v>
      </c>
      <c r="H20" s="175">
        <v>121546.74229059181</v>
      </c>
      <c r="I20" s="171"/>
    </row>
    <row r="21" spans="1:9" ht="18" customHeight="1">
      <c r="A21" s="163" t="s">
        <v>511</v>
      </c>
      <c r="B21" s="175">
        <v>3857.9813050000002</v>
      </c>
      <c r="C21" s="175">
        <v>40201.289632647</v>
      </c>
      <c r="D21" s="175">
        <v>90415.547162300005</v>
      </c>
      <c r="E21" s="175">
        <v>103950</v>
      </c>
      <c r="F21" s="175">
        <v>94305.325027853542</v>
      </c>
      <c r="G21" s="175">
        <v>92436.978182274994</v>
      </c>
      <c r="H21" s="175">
        <v>78830.703430591806</v>
      </c>
    </row>
    <row r="22" spans="1:9" ht="18" customHeight="1">
      <c r="A22" s="163" t="s">
        <v>509</v>
      </c>
      <c r="B22" s="175">
        <v>693.31146000000001</v>
      </c>
      <c r="C22" s="175">
        <v>3287.9539999999997</v>
      </c>
      <c r="D22" s="175">
        <v>13844.070599999999</v>
      </c>
      <c r="E22" s="175">
        <v>18188</v>
      </c>
      <c r="F22" s="175">
        <v>25643.716799999998</v>
      </c>
      <c r="G22" s="175">
        <v>37694.663999999997</v>
      </c>
      <c r="H22" s="175">
        <v>42433.068480000002</v>
      </c>
    </row>
    <row r="23" spans="1:9" ht="18" customHeight="1">
      <c r="A23" s="163" t="s">
        <v>510</v>
      </c>
      <c r="B23" s="175">
        <v>51.5239452</v>
      </c>
      <c r="C23" s="175">
        <v>439.7928</v>
      </c>
      <c r="D23" s="175">
        <v>661.20738000000006</v>
      </c>
      <c r="E23" s="175">
        <v>941</v>
      </c>
      <c r="F23" s="175">
        <v>801.75532079999994</v>
      </c>
      <c r="G23" s="175">
        <v>621.12410460000001</v>
      </c>
      <c r="H23" s="175">
        <v>282.97037999999998</v>
      </c>
    </row>
    <row r="24" spans="1:9" ht="18" customHeight="1">
      <c r="A24" s="163" t="s">
        <v>490</v>
      </c>
      <c r="B24" s="175">
        <v>18.100000000000001</v>
      </c>
      <c r="C24" s="175">
        <v>183.8</v>
      </c>
      <c r="D24" s="175">
        <v>432.7</v>
      </c>
      <c r="E24" s="175">
        <v>500</v>
      </c>
      <c r="F24" s="175">
        <v>475.46504657444575</v>
      </c>
      <c r="G24" s="175">
        <v>492.86794206183998</v>
      </c>
      <c r="H24" s="175">
        <v>455.34708297381928</v>
      </c>
    </row>
    <row r="25" spans="1:9" ht="18" customHeight="1">
      <c r="A25" s="166"/>
      <c r="B25" s="161"/>
      <c r="C25" s="161"/>
      <c r="D25" s="161"/>
      <c r="E25" s="161"/>
      <c r="F25" s="161"/>
      <c r="G25" s="161"/>
      <c r="H25" s="161"/>
    </row>
    <row r="26" spans="1:9" ht="18" customHeight="1">
      <c r="A26" s="164" t="s">
        <v>477</v>
      </c>
      <c r="B26" s="164"/>
      <c r="C26" s="164"/>
      <c r="D26" s="164"/>
      <c r="E26" s="164"/>
      <c r="F26" s="164"/>
      <c r="G26" s="164"/>
      <c r="H26" s="164"/>
    </row>
    <row r="27" spans="1:9" ht="18" customHeight="1">
      <c r="A27" s="163" t="s">
        <v>502</v>
      </c>
      <c r="B27" s="162" t="s">
        <v>508</v>
      </c>
      <c r="C27" s="175">
        <v>0</v>
      </c>
      <c r="D27" s="175">
        <v>0</v>
      </c>
      <c r="E27" s="175">
        <v>0</v>
      </c>
      <c r="F27" s="175">
        <v>0</v>
      </c>
      <c r="G27" s="175">
        <v>0</v>
      </c>
      <c r="H27" s="175">
        <v>0</v>
      </c>
    </row>
    <row r="28" spans="1:9" ht="18" customHeight="1">
      <c r="A28" s="163" t="s">
        <v>500</v>
      </c>
      <c r="B28" s="162" t="s">
        <v>508</v>
      </c>
      <c r="C28" s="175">
        <v>3239</v>
      </c>
      <c r="D28" s="175">
        <v>5158</v>
      </c>
      <c r="E28" s="175">
        <v>4875</v>
      </c>
      <c r="F28" s="175">
        <v>3475</v>
      </c>
      <c r="G28" s="175">
        <v>2194</v>
      </c>
      <c r="H28" s="175">
        <v>1300</v>
      </c>
    </row>
    <row r="29" spans="1:9" ht="18" customHeight="1">
      <c r="A29" s="163" t="s">
        <v>478</v>
      </c>
      <c r="B29" s="162" t="s">
        <v>508</v>
      </c>
      <c r="C29" s="175">
        <v>2</v>
      </c>
      <c r="D29" s="175">
        <v>10</v>
      </c>
      <c r="E29" s="175">
        <v>9</v>
      </c>
      <c r="F29" s="175">
        <v>14</v>
      </c>
      <c r="G29" s="175">
        <v>13</v>
      </c>
      <c r="H29" s="175" t="s">
        <v>508</v>
      </c>
    </row>
    <row r="30" spans="1:9" ht="18" customHeight="1">
      <c r="A30" s="163" t="s">
        <v>479</v>
      </c>
      <c r="B30" s="162" t="s">
        <v>508</v>
      </c>
      <c r="C30" s="172">
        <v>0</v>
      </c>
      <c r="D30" s="172">
        <v>0</v>
      </c>
      <c r="E30" s="172">
        <v>0</v>
      </c>
      <c r="F30" s="172">
        <v>0</v>
      </c>
      <c r="G30" s="172">
        <v>0</v>
      </c>
      <c r="H30" s="172" t="s">
        <v>508</v>
      </c>
    </row>
    <row r="31" spans="1:9" ht="18" customHeight="1">
      <c r="A31" s="163" t="s">
        <v>489</v>
      </c>
      <c r="B31" s="162" t="s">
        <v>508</v>
      </c>
      <c r="C31" s="172">
        <v>0</v>
      </c>
      <c r="D31" s="172">
        <v>0</v>
      </c>
      <c r="E31" s="172">
        <v>0</v>
      </c>
      <c r="F31" s="172">
        <v>509</v>
      </c>
      <c r="G31" s="172">
        <v>592</v>
      </c>
      <c r="H31" s="172">
        <v>416</v>
      </c>
    </row>
    <row r="32" spans="1:9" ht="19.5" customHeight="1">
      <c r="A32" s="163" t="s">
        <v>480</v>
      </c>
      <c r="B32" s="162" t="s">
        <v>508</v>
      </c>
      <c r="C32" s="172">
        <v>0</v>
      </c>
      <c r="D32" s="172">
        <v>0</v>
      </c>
      <c r="E32" s="172">
        <v>0</v>
      </c>
      <c r="F32" s="172">
        <v>0</v>
      </c>
      <c r="G32" s="172">
        <v>100</v>
      </c>
      <c r="H32" s="172">
        <v>100</v>
      </c>
    </row>
    <row r="33" spans="1:1" ht="42.75" customHeight="1">
      <c r="A33" s="148" t="s">
        <v>412</v>
      </c>
    </row>
    <row r="34" spans="1:1" ht="15">
      <c r="A34" s="148" t="s">
        <v>515</v>
      </c>
    </row>
  </sheetData>
  <pageMargins left="0.24" right="0.24" top="0.984251969" bottom="0.984251969" header="0.5" footer="0.5"/>
  <pageSetup paperSize="9" scale="66" orientation="portrait" r:id="rId1"/>
  <headerFooter alignWithMargins="0">
    <oddFooter>&amp;L&amp;1#&amp;"Calibri"&amp;8&amp;K000000Sensitivity: Internal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99FF"/>
    <pageSetUpPr fitToPage="1"/>
  </sheetPr>
  <dimension ref="A1:XFD37"/>
  <sheetViews>
    <sheetView view="pageBreakPreview" zoomScaleNormal="85" zoomScaleSheetLayoutView="100" workbookViewId="0">
      <selection activeCell="E36" sqref="E36"/>
    </sheetView>
  </sheetViews>
  <sheetFormatPr defaultColWidth="11.42578125" defaultRowHeight="12.75"/>
  <cols>
    <col min="1" max="1" width="68.28515625" style="56" customWidth="1"/>
    <col min="2" max="7" width="11.7109375" style="56" customWidth="1"/>
    <col min="8" max="16384" width="11.42578125" style="56"/>
  </cols>
  <sheetData>
    <row r="1" spans="1:16384" ht="16.5" thickBot="1">
      <c r="A1" s="149" t="s">
        <v>517</v>
      </c>
      <c r="B1" s="150"/>
      <c r="C1" s="150"/>
      <c r="D1" s="150"/>
      <c r="E1" s="150"/>
      <c r="F1" s="150"/>
      <c r="G1" s="151"/>
    </row>
    <row r="2" spans="1:16384" ht="28.5" customHeight="1">
      <c r="A2" s="168" t="s">
        <v>487</v>
      </c>
      <c r="B2" s="152">
        <v>2012</v>
      </c>
      <c r="C2" s="153">
        <v>2013</v>
      </c>
      <c r="D2" s="154">
        <v>2014</v>
      </c>
      <c r="E2" s="155">
        <v>2015</v>
      </c>
      <c r="F2" s="156">
        <v>2016</v>
      </c>
      <c r="G2" s="186">
        <v>2017</v>
      </c>
    </row>
    <row r="3" spans="1:16384" ht="15.75" customHeight="1">
      <c r="A3" s="164" t="s">
        <v>473</v>
      </c>
      <c r="B3" s="165"/>
      <c r="C3" s="165"/>
      <c r="D3" s="165"/>
      <c r="E3" s="165"/>
      <c r="F3" s="165"/>
      <c r="G3" s="165"/>
    </row>
    <row r="4" spans="1:16384" ht="18" customHeight="1">
      <c r="A4" s="159" t="s">
        <v>484</v>
      </c>
      <c r="B4" s="175" t="s">
        <v>508</v>
      </c>
      <c r="C4" s="175">
        <v>2001</v>
      </c>
      <c r="D4" s="175">
        <v>2020</v>
      </c>
      <c r="E4" s="175">
        <v>2100</v>
      </c>
      <c r="F4" s="175">
        <v>1851</v>
      </c>
      <c r="G4" s="175">
        <v>1979</v>
      </c>
    </row>
    <row r="5" spans="1:16384" ht="18" customHeight="1">
      <c r="A5" s="159" t="s">
        <v>485</v>
      </c>
      <c r="B5" s="175" t="s">
        <v>508</v>
      </c>
      <c r="C5" s="172">
        <v>52.9</v>
      </c>
      <c r="D5" s="172">
        <v>53</v>
      </c>
      <c r="E5" s="172">
        <v>54.2</v>
      </c>
      <c r="F5" s="172">
        <v>63</v>
      </c>
      <c r="G5" s="172">
        <v>64</v>
      </c>
    </row>
    <row r="6" spans="1:16384" ht="18" customHeight="1">
      <c r="A6" s="159" t="s">
        <v>486</v>
      </c>
      <c r="B6" s="175" t="s">
        <v>508</v>
      </c>
      <c r="C6" s="172">
        <v>22.2</v>
      </c>
      <c r="D6" s="172">
        <v>30</v>
      </c>
      <c r="E6" s="172">
        <v>30</v>
      </c>
      <c r="F6" s="172">
        <v>62.5</v>
      </c>
      <c r="G6" s="172">
        <v>29</v>
      </c>
    </row>
    <row r="7" spans="1:16384" ht="18" customHeight="1">
      <c r="A7" s="167" t="s">
        <v>481</v>
      </c>
      <c r="B7" s="175" t="s">
        <v>508</v>
      </c>
      <c r="C7" s="172" t="s">
        <v>508</v>
      </c>
      <c r="D7" s="172">
        <v>418</v>
      </c>
      <c r="E7" s="172">
        <v>355</v>
      </c>
      <c r="F7" s="172">
        <v>615</v>
      </c>
      <c r="G7" s="172">
        <v>688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  <c r="RE7" s="111"/>
      <c r="RF7" s="111"/>
      <c r="RG7" s="111"/>
      <c r="RH7" s="111"/>
      <c r="RI7" s="111"/>
      <c r="RJ7" s="111"/>
      <c r="RK7" s="111"/>
      <c r="RL7" s="111"/>
      <c r="RM7" s="111"/>
      <c r="RN7" s="111"/>
      <c r="RO7" s="111"/>
      <c r="RP7" s="111"/>
      <c r="RQ7" s="111"/>
      <c r="RR7" s="111"/>
      <c r="RS7" s="111"/>
      <c r="RT7" s="111"/>
      <c r="RU7" s="111"/>
      <c r="RV7" s="111"/>
      <c r="RW7" s="111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111"/>
      <c r="TO7" s="111"/>
      <c r="TP7" s="111"/>
      <c r="TQ7" s="111"/>
      <c r="TR7" s="111"/>
      <c r="TS7" s="111"/>
      <c r="TT7" s="111"/>
      <c r="TU7" s="111"/>
      <c r="TV7" s="111"/>
      <c r="TW7" s="111"/>
      <c r="TX7" s="111"/>
      <c r="TY7" s="111"/>
      <c r="TZ7" s="111"/>
      <c r="UA7" s="111"/>
      <c r="UB7" s="111"/>
      <c r="UC7" s="111"/>
      <c r="UD7" s="111"/>
      <c r="UE7" s="111"/>
      <c r="UF7" s="111"/>
      <c r="UG7" s="111"/>
      <c r="UH7" s="111"/>
      <c r="UI7" s="111"/>
      <c r="UJ7" s="111"/>
      <c r="UK7" s="111"/>
      <c r="UL7" s="111"/>
      <c r="UM7" s="111"/>
      <c r="UN7" s="111"/>
      <c r="UO7" s="111"/>
      <c r="UP7" s="111"/>
      <c r="UQ7" s="111"/>
      <c r="UR7" s="111"/>
      <c r="US7" s="111"/>
      <c r="UT7" s="111"/>
      <c r="UU7" s="111"/>
      <c r="UV7" s="111"/>
      <c r="UW7" s="111"/>
      <c r="UX7" s="111"/>
      <c r="UY7" s="111"/>
      <c r="UZ7" s="111"/>
      <c r="VA7" s="111"/>
      <c r="VB7" s="111"/>
      <c r="VC7" s="111"/>
      <c r="VD7" s="111"/>
      <c r="VE7" s="111"/>
      <c r="VF7" s="111"/>
      <c r="VG7" s="111"/>
      <c r="VH7" s="111"/>
      <c r="VI7" s="111"/>
      <c r="VJ7" s="111"/>
      <c r="VK7" s="111"/>
      <c r="VL7" s="111"/>
      <c r="VM7" s="111"/>
      <c r="VN7" s="111"/>
      <c r="VO7" s="111"/>
      <c r="VP7" s="111"/>
      <c r="VQ7" s="111"/>
      <c r="VR7" s="111"/>
      <c r="VS7" s="111"/>
      <c r="VT7" s="111"/>
      <c r="VU7" s="111"/>
      <c r="VV7" s="111"/>
      <c r="VW7" s="111"/>
      <c r="VX7" s="111"/>
      <c r="VY7" s="111"/>
      <c r="VZ7" s="111"/>
      <c r="WA7" s="111"/>
      <c r="WB7" s="111"/>
      <c r="WC7" s="111"/>
      <c r="WD7" s="111"/>
      <c r="WE7" s="111"/>
      <c r="WF7" s="111"/>
      <c r="WG7" s="111"/>
      <c r="WH7" s="111"/>
      <c r="WI7" s="111"/>
      <c r="WJ7" s="111"/>
      <c r="WK7" s="111"/>
      <c r="WL7" s="111"/>
      <c r="WM7" s="111"/>
      <c r="WN7" s="111"/>
      <c r="WO7" s="111"/>
      <c r="WP7" s="111"/>
      <c r="WQ7" s="111"/>
      <c r="WR7" s="111"/>
      <c r="WS7" s="111"/>
      <c r="WT7" s="111"/>
      <c r="WU7" s="111"/>
      <c r="WV7" s="111"/>
      <c r="WW7" s="111"/>
      <c r="WX7" s="111"/>
      <c r="WY7" s="111"/>
      <c r="WZ7" s="111"/>
      <c r="XA7" s="111"/>
      <c r="XB7" s="111"/>
      <c r="XC7" s="111"/>
      <c r="XD7" s="111"/>
      <c r="XE7" s="111"/>
      <c r="XF7" s="111"/>
      <c r="XG7" s="111"/>
      <c r="XH7" s="111"/>
      <c r="XI7" s="111"/>
      <c r="XJ7" s="111"/>
      <c r="XK7" s="111"/>
      <c r="XL7" s="111"/>
      <c r="XM7" s="111"/>
      <c r="XN7" s="111"/>
      <c r="XO7" s="111"/>
      <c r="XP7" s="111"/>
      <c r="XQ7" s="111"/>
      <c r="XR7" s="111"/>
      <c r="XS7" s="111"/>
      <c r="XT7" s="111"/>
      <c r="XU7" s="111"/>
      <c r="XV7" s="111"/>
      <c r="XW7" s="111"/>
      <c r="XX7" s="111"/>
      <c r="XY7" s="111"/>
      <c r="XZ7" s="111"/>
      <c r="YA7" s="111"/>
      <c r="YB7" s="111"/>
      <c r="YC7" s="111"/>
      <c r="YD7" s="111"/>
      <c r="YE7" s="111"/>
      <c r="YF7" s="111"/>
      <c r="YG7" s="111"/>
      <c r="YH7" s="111"/>
      <c r="YI7" s="111"/>
      <c r="YJ7" s="111"/>
      <c r="YK7" s="111"/>
      <c r="YL7" s="111"/>
      <c r="YM7" s="111"/>
      <c r="YN7" s="111"/>
      <c r="YO7" s="111"/>
      <c r="YP7" s="111"/>
      <c r="YQ7" s="111"/>
      <c r="YR7" s="111"/>
      <c r="YS7" s="111"/>
      <c r="YT7" s="111"/>
      <c r="YU7" s="111"/>
      <c r="YV7" s="111"/>
      <c r="YW7" s="111"/>
      <c r="YX7" s="111"/>
      <c r="YY7" s="111"/>
      <c r="YZ7" s="111"/>
      <c r="ZA7" s="111"/>
      <c r="ZB7" s="111"/>
      <c r="ZC7" s="111"/>
      <c r="ZD7" s="111"/>
      <c r="ZE7" s="111"/>
      <c r="ZF7" s="111"/>
      <c r="ZG7" s="111"/>
      <c r="ZH7" s="111"/>
      <c r="ZI7" s="111"/>
      <c r="ZJ7" s="111"/>
      <c r="ZK7" s="111"/>
      <c r="ZL7" s="111"/>
      <c r="ZM7" s="111"/>
      <c r="ZN7" s="111"/>
      <c r="ZO7" s="111"/>
      <c r="ZP7" s="111"/>
      <c r="ZQ7" s="111"/>
      <c r="ZR7" s="111"/>
      <c r="ZS7" s="111"/>
      <c r="ZT7" s="111"/>
      <c r="ZU7" s="111"/>
      <c r="ZV7" s="111"/>
      <c r="ZW7" s="111"/>
      <c r="ZX7" s="111"/>
      <c r="ZY7" s="111"/>
      <c r="ZZ7" s="111"/>
      <c r="AAA7" s="111"/>
      <c r="AAB7" s="111"/>
      <c r="AAC7" s="111"/>
      <c r="AAD7" s="111"/>
      <c r="AAE7" s="111"/>
      <c r="AAF7" s="111"/>
      <c r="AAG7" s="111"/>
      <c r="AAH7" s="111"/>
      <c r="AAI7" s="111"/>
      <c r="AAJ7" s="111"/>
      <c r="AAK7" s="111"/>
      <c r="AAL7" s="111"/>
      <c r="AAM7" s="111"/>
      <c r="AAN7" s="111"/>
      <c r="AAO7" s="111"/>
      <c r="AAP7" s="111"/>
      <c r="AAQ7" s="111"/>
      <c r="AAR7" s="111"/>
      <c r="AAS7" s="111"/>
      <c r="AAT7" s="111"/>
      <c r="AAU7" s="111"/>
      <c r="AAV7" s="111"/>
      <c r="AAW7" s="111"/>
      <c r="AAX7" s="111"/>
      <c r="AAY7" s="111"/>
      <c r="AAZ7" s="111"/>
      <c r="ABA7" s="111"/>
      <c r="ABB7" s="111"/>
      <c r="ABC7" s="111"/>
      <c r="ABD7" s="111"/>
      <c r="ABE7" s="111"/>
      <c r="ABF7" s="111"/>
      <c r="ABG7" s="111"/>
      <c r="ABH7" s="111"/>
      <c r="ABI7" s="111"/>
      <c r="ABJ7" s="111"/>
      <c r="ABK7" s="111"/>
      <c r="ABL7" s="111"/>
      <c r="ABM7" s="111"/>
      <c r="ABN7" s="111"/>
      <c r="ABO7" s="111"/>
      <c r="ABP7" s="111"/>
      <c r="ABQ7" s="111"/>
      <c r="ABR7" s="111"/>
      <c r="ABS7" s="111"/>
      <c r="ABT7" s="111"/>
      <c r="ABU7" s="111"/>
      <c r="ABV7" s="111"/>
      <c r="ABW7" s="111"/>
      <c r="ABX7" s="111"/>
      <c r="ABY7" s="111"/>
      <c r="ABZ7" s="111"/>
      <c r="ACA7" s="111"/>
      <c r="ACB7" s="111"/>
      <c r="ACC7" s="111"/>
      <c r="ACD7" s="111"/>
      <c r="ACE7" s="111"/>
      <c r="ACF7" s="111"/>
      <c r="ACG7" s="111"/>
      <c r="ACH7" s="111"/>
      <c r="ACI7" s="111"/>
      <c r="ACJ7" s="111"/>
      <c r="ACK7" s="111"/>
      <c r="ACL7" s="111"/>
      <c r="ACM7" s="111"/>
      <c r="ACN7" s="111"/>
      <c r="ACO7" s="111"/>
      <c r="ACP7" s="111"/>
      <c r="ACQ7" s="111"/>
      <c r="ACR7" s="111"/>
      <c r="ACS7" s="111"/>
      <c r="ACT7" s="111"/>
      <c r="ACU7" s="111"/>
      <c r="ACV7" s="111"/>
      <c r="ACW7" s="111"/>
      <c r="ACX7" s="111"/>
      <c r="ACY7" s="111"/>
      <c r="ACZ7" s="111"/>
      <c r="ADA7" s="111"/>
      <c r="ADB7" s="111"/>
      <c r="ADC7" s="111"/>
      <c r="ADD7" s="111"/>
      <c r="ADE7" s="111"/>
      <c r="ADF7" s="111"/>
      <c r="ADG7" s="111"/>
      <c r="ADH7" s="111"/>
      <c r="ADI7" s="111"/>
      <c r="ADJ7" s="111"/>
      <c r="ADK7" s="111"/>
      <c r="ADL7" s="111"/>
      <c r="ADM7" s="111"/>
      <c r="ADN7" s="111"/>
      <c r="ADO7" s="111"/>
      <c r="ADP7" s="111"/>
      <c r="ADQ7" s="111"/>
      <c r="ADR7" s="111"/>
      <c r="ADS7" s="111"/>
      <c r="ADT7" s="111"/>
      <c r="ADU7" s="111"/>
      <c r="ADV7" s="111"/>
      <c r="ADW7" s="111"/>
      <c r="ADX7" s="111"/>
      <c r="ADY7" s="111"/>
      <c r="ADZ7" s="111"/>
      <c r="AEA7" s="111"/>
      <c r="AEB7" s="111"/>
      <c r="AEC7" s="111"/>
      <c r="AED7" s="111"/>
      <c r="AEE7" s="111"/>
      <c r="AEF7" s="111"/>
      <c r="AEG7" s="111"/>
      <c r="AEH7" s="111"/>
      <c r="AEI7" s="111"/>
      <c r="AEJ7" s="111"/>
      <c r="AEK7" s="111"/>
      <c r="AEL7" s="111"/>
      <c r="AEM7" s="111"/>
      <c r="AEN7" s="111"/>
      <c r="AEO7" s="111"/>
      <c r="AEP7" s="111"/>
      <c r="AEQ7" s="111"/>
      <c r="AER7" s="111"/>
      <c r="AES7" s="111"/>
      <c r="AET7" s="111"/>
      <c r="AEU7" s="111"/>
      <c r="AEV7" s="111"/>
      <c r="AEW7" s="111"/>
      <c r="AEX7" s="111"/>
      <c r="AEY7" s="111"/>
      <c r="AEZ7" s="111"/>
      <c r="AFA7" s="111"/>
      <c r="AFB7" s="111"/>
      <c r="AFC7" s="111"/>
      <c r="AFD7" s="111"/>
      <c r="AFE7" s="111"/>
      <c r="AFF7" s="111"/>
      <c r="AFG7" s="111"/>
      <c r="AFH7" s="111"/>
      <c r="AFI7" s="111"/>
      <c r="AFJ7" s="111"/>
      <c r="AFK7" s="111"/>
      <c r="AFL7" s="111"/>
      <c r="AFM7" s="111"/>
      <c r="AFN7" s="111"/>
      <c r="AFO7" s="111"/>
      <c r="AFP7" s="111"/>
      <c r="AFQ7" s="111"/>
      <c r="AFR7" s="111"/>
      <c r="AFS7" s="111"/>
      <c r="AFT7" s="111"/>
      <c r="AFU7" s="111"/>
      <c r="AFV7" s="111"/>
      <c r="AFW7" s="111"/>
      <c r="AFX7" s="111"/>
      <c r="AFY7" s="111"/>
      <c r="AFZ7" s="111"/>
      <c r="AGA7" s="111"/>
      <c r="AGB7" s="111"/>
      <c r="AGC7" s="111"/>
      <c r="AGD7" s="111"/>
      <c r="AGE7" s="111"/>
      <c r="AGF7" s="111"/>
      <c r="AGG7" s="111"/>
      <c r="AGH7" s="111"/>
      <c r="AGI7" s="111"/>
      <c r="AGJ7" s="111"/>
      <c r="AGK7" s="111"/>
      <c r="AGL7" s="111"/>
      <c r="AGM7" s="111"/>
      <c r="AGN7" s="111"/>
      <c r="AGO7" s="111"/>
      <c r="AGP7" s="111"/>
      <c r="AGQ7" s="111"/>
      <c r="AGR7" s="111"/>
      <c r="AGS7" s="111"/>
      <c r="AGT7" s="111"/>
      <c r="AGU7" s="111"/>
      <c r="AGV7" s="111"/>
      <c r="AGW7" s="111"/>
      <c r="AGX7" s="111"/>
      <c r="AGY7" s="111"/>
      <c r="AGZ7" s="111"/>
      <c r="AHA7" s="111"/>
      <c r="AHB7" s="111"/>
      <c r="AHC7" s="111"/>
      <c r="AHD7" s="111"/>
      <c r="AHE7" s="111"/>
      <c r="AHF7" s="111"/>
      <c r="AHG7" s="111"/>
      <c r="AHH7" s="111"/>
      <c r="AHI7" s="111"/>
      <c r="AHJ7" s="111"/>
      <c r="AHK7" s="111"/>
      <c r="AHL7" s="111"/>
      <c r="AHM7" s="111"/>
      <c r="AHN7" s="111"/>
      <c r="AHO7" s="111"/>
      <c r="AHP7" s="111"/>
      <c r="AHQ7" s="111"/>
      <c r="AHR7" s="111"/>
      <c r="AHS7" s="111"/>
      <c r="AHT7" s="111"/>
      <c r="AHU7" s="111"/>
      <c r="AHV7" s="111"/>
      <c r="AHW7" s="111"/>
      <c r="AHX7" s="111"/>
      <c r="AHY7" s="111"/>
      <c r="AHZ7" s="111"/>
      <c r="AIA7" s="111"/>
      <c r="AIB7" s="111"/>
      <c r="AIC7" s="111"/>
      <c r="AID7" s="111"/>
      <c r="AIE7" s="111"/>
      <c r="AIF7" s="111"/>
      <c r="AIG7" s="111"/>
      <c r="AIH7" s="111"/>
      <c r="AII7" s="111"/>
      <c r="AIJ7" s="111"/>
      <c r="AIK7" s="111"/>
      <c r="AIL7" s="111"/>
      <c r="AIM7" s="111"/>
      <c r="AIN7" s="111"/>
      <c r="AIO7" s="111"/>
      <c r="AIP7" s="111"/>
      <c r="AIQ7" s="111"/>
      <c r="AIR7" s="111"/>
      <c r="AIS7" s="111"/>
      <c r="AIT7" s="111"/>
      <c r="AIU7" s="111"/>
      <c r="AIV7" s="111"/>
      <c r="AIW7" s="111"/>
      <c r="AIX7" s="111"/>
      <c r="AIY7" s="111"/>
      <c r="AIZ7" s="111"/>
      <c r="AJA7" s="111"/>
      <c r="AJB7" s="111"/>
      <c r="AJC7" s="111"/>
      <c r="AJD7" s="111"/>
      <c r="AJE7" s="111"/>
      <c r="AJF7" s="111"/>
      <c r="AJG7" s="111"/>
      <c r="AJH7" s="111"/>
      <c r="AJI7" s="111"/>
      <c r="AJJ7" s="111"/>
      <c r="AJK7" s="111"/>
      <c r="AJL7" s="111"/>
      <c r="AJM7" s="111"/>
      <c r="AJN7" s="111"/>
      <c r="AJO7" s="111"/>
      <c r="AJP7" s="111"/>
      <c r="AJQ7" s="111"/>
      <c r="AJR7" s="111"/>
      <c r="AJS7" s="111"/>
      <c r="AJT7" s="111"/>
      <c r="AJU7" s="111"/>
      <c r="AJV7" s="111"/>
      <c r="AJW7" s="111"/>
      <c r="AJX7" s="111"/>
      <c r="AJY7" s="111"/>
      <c r="AJZ7" s="111"/>
      <c r="AKA7" s="111"/>
      <c r="AKB7" s="111"/>
      <c r="AKC7" s="111"/>
      <c r="AKD7" s="111"/>
      <c r="AKE7" s="111"/>
      <c r="AKF7" s="111"/>
      <c r="AKG7" s="111"/>
      <c r="AKH7" s="111"/>
      <c r="AKI7" s="111"/>
      <c r="AKJ7" s="111"/>
      <c r="AKK7" s="111"/>
      <c r="AKL7" s="111"/>
      <c r="AKM7" s="111"/>
      <c r="AKN7" s="111"/>
      <c r="AKO7" s="111"/>
      <c r="AKP7" s="111"/>
      <c r="AKQ7" s="111"/>
      <c r="AKR7" s="111"/>
      <c r="AKS7" s="111"/>
      <c r="AKT7" s="111"/>
      <c r="AKU7" s="111"/>
      <c r="AKV7" s="111"/>
      <c r="AKW7" s="111"/>
      <c r="AKX7" s="111"/>
      <c r="AKY7" s="111"/>
      <c r="AKZ7" s="111"/>
      <c r="ALA7" s="111"/>
      <c r="ALB7" s="111"/>
      <c r="ALC7" s="111"/>
      <c r="ALD7" s="111"/>
      <c r="ALE7" s="111"/>
      <c r="ALF7" s="111"/>
      <c r="ALG7" s="111"/>
      <c r="ALH7" s="111"/>
      <c r="ALI7" s="111"/>
      <c r="ALJ7" s="111"/>
      <c r="ALK7" s="111"/>
      <c r="ALL7" s="111"/>
      <c r="ALM7" s="111"/>
      <c r="ALN7" s="111"/>
      <c r="ALO7" s="111"/>
      <c r="ALP7" s="111"/>
      <c r="ALQ7" s="111"/>
      <c r="ALR7" s="111"/>
      <c r="ALS7" s="111"/>
      <c r="ALT7" s="111"/>
      <c r="ALU7" s="111"/>
      <c r="ALV7" s="111"/>
      <c r="ALW7" s="111"/>
      <c r="ALX7" s="111"/>
      <c r="ALY7" s="111"/>
      <c r="ALZ7" s="111"/>
      <c r="AMA7" s="111"/>
      <c r="AMB7" s="111"/>
      <c r="AMC7" s="111"/>
      <c r="AMD7" s="111"/>
      <c r="AME7" s="111"/>
      <c r="AMF7" s="111"/>
      <c r="AMG7" s="111"/>
      <c r="AMH7" s="111"/>
      <c r="AMI7" s="111"/>
      <c r="AMJ7" s="111"/>
      <c r="AMK7" s="111"/>
      <c r="AML7" s="111"/>
      <c r="AMM7" s="111"/>
      <c r="AMN7" s="111"/>
      <c r="AMO7" s="111"/>
      <c r="AMP7" s="111"/>
      <c r="AMQ7" s="111"/>
      <c r="AMR7" s="111"/>
      <c r="AMS7" s="111"/>
      <c r="AMT7" s="111"/>
      <c r="AMU7" s="111"/>
      <c r="AMV7" s="111"/>
      <c r="AMW7" s="111"/>
      <c r="AMX7" s="111"/>
      <c r="AMY7" s="111"/>
      <c r="AMZ7" s="111"/>
      <c r="ANA7" s="111"/>
      <c r="ANB7" s="111"/>
      <c r="ANC7" s="111"/>
      <c r="AND7" s="111"/>
      <c r="ANE7" s="111"/>
      <c r="ANF7" s="111"/>
      <c r="ANG7" s="111"/>
      <c r="ANH7" s="111"/>
      <c r="ANI7" s="111"/>
      <c r="ANJ7" s="111"/>
      <c r="ANK7" s="111"/>
      <c r="ANL7" s="111"/>
      <c r="ANM7" s="111"/>
      <c r="ANN7" s="111"/>
      <c r="ANO7" s="111"/>
      <c r="ANP7" s="111"/>
      <c r="ANQ7" s="111"/>
      <c r="ANR7" s="111"/>
      <c r="ANS7" s="111"/>
      <c r="ANT7" s="111"/>
      <c r="ANU7" s="111"/>
      <c r="ANV7" s="111"/>
      <c r="ANW7" s="111"/>
      <c r="ANX7" s="111"/>
      <c r="ANY7" s="111"/>
      <c r="ANZ7" s="111"/>
      <c r="AOA7" s="111"/>
      <c r="AOB7" s="111"/>
      <c r="AOC7" s="111"/>
      <c r="AOD7" s="111"/>
      <c r="AOE7" s="111"/>
      <c r="AOF7" s="111"/>
      <c r="AOG7" s="111"/>
      <c r="AOH7" s="111"/>
      <c r="AOI7" s="111"/>
      <c r="AOJ7" s="111"/>
      <c r="AOK7" s="111"/>
      <c r="AOL7" s="111"/>
      <c r="AOM7" s="111"/>
      <c r="AON7" s="111"/>
      <c r="AOO7" s="111"/>
      <c r="AOP7" s="111"/>
      <c r="AOQ7" s="111"/>
      <c r="AOR7" s="111"/>
      <c r="AOS7" s="111"/>
      <c r="AOT7" s="111"/>
      <c r="AOU7" s="111"/>
      <c r="AOV7" s="111"/>
      <c r="AOW7" s="111"/>
      <c r="AOX7" s="111"/>
      <c r="AOY7" s="111"/>
      <c r="AOZ7" s="111"/>
      <c r="APA7" s="111"/>
      <c r="APB7" s="111"/>
      <c r="APC7" s="111"/>
      <c r="APD7" s="111"/>
      <c r="APE7" s="111"/>
      <c r="APF7" s="111"/>
      <c r="APG7" s="111"/>
      <c r="APH7" s="111"/>
      <c r="API7" s="111"/>
      <c r="APJ7" s="111"/>
      <c r="APK7" s="111"/>
      <c r="APL7" s="111"/>
      <c r="APM7" s="111"/>
      <c r="APN7" s="111"/>
      <c r="APO7" s="111"/>
      <c r="APP7" s="111"/>
      <c r="APQ7" s="111"/>
      <c r="APR7" s="111"/>
      <c r="APS7" s="111"/>
      <c r="APT7" s="111"/>
      <c r="APU7" s="111"/>
      <c r="APV7" s="111"/>
      <c r="APW7" s="111"/>
      <c r="APX7" s="111"/>
      <c r="APY7" s="111"/>
      <c r="APZ7" s="111"/>
      <c r="AQA7" s="111"/>
      <c r="AQB7" s="111"/>
      <c r="AQC7" s="111"/>
      <c r="AQD7" s="111"/>
      <c r="AQE7" s="111"/>
      <c r="AQF7" s="111"/>
      <c r="AQG7" s="111"/>
      <c r="AQH7" s="111"/>
      <c r="AQI7" s="111"/>
      <c r="AQJ7" s="111"/>
      <c r="AQK7" s="111"/>
      <c r="AQL7" s="111"/>
      <c r="AQM7" s="111"/>
      <c r="AQN7" s="111"/>
      <c r="AQO7" s="111"/>
      <c r="AQP7" s="111"/>
      <c r="AQQ7" s="111"/>
      <c r="AQR7" s="111"/>
      <c r="AQS7" s="111"/>
      <c r="AQT7" s="111"/>
      <c r="AQU7" s="111"/>
      <c r="AQV7" s="111"/>
      <c r="AQW7" s="111"/>
      <c r="AQX7" s="111"/>
      <c r="AQY7" s="111"/>
      <c r="AQZ7" s="111"/>
      <c r="ARA7" s="111"/>
      <c r="ARB7" s="111"/>
      <c r="ARC7" s="111"/>
      <c r="ARD7" s="111"/>
      <c r="ARE7" s="111"/>
      <c r="ARF7" s="111"/>
      <c r="ARG7" s="111"/>
      <c r="ARH7" s="111"/>
      <c r="ARI7" s="111"/>
      <c r="ARJ7" s="111"/>
      <c r="ARK7" s="111"/>
      <c r="ARL7" s="111"/>
      <c r="ARM7" s="111"/>
      <c r="ARN7" s="111"/>
      <c r="ARO7" s="111"/>
      <c r="ARP7" s="111"/>
      <c r="ARQ7" s="111"/>
      <c r="ARR7" s="111"/>
      <c r="ARS7" s="111"/>
      <c r="ART7" s="111"/>
      <c r="ARU7" s="111"/>
      <c r="ARV7" s="111"/>
      <c r="ARW7" s="111"/>
      <c r="ARX7" s="111"/>
      <c r="ARY7" s="111"/>
      <c r="ARZ7" s="111"/>
      <c r="ASA7" s="111"/>
      <c r="ASB7" s="111"/>
      <c r="ASC7" s="111"/>
      <c r="ASD7" s="111"/>
      <c r="ASE7" s="111"/>
      <c r="ASF7" s="111"/>
      <c r="ASG7" s="111"/>
      <c r="ASH7" s="111"/>
      <c r="ASI7" s="111"/>
      <c r="ASJ7" s="111"/>
      <c r="ASK7" s="111"/>
      <c r="ASL7" s="111"/>
      <c r="ASM7" s="111"/>
      <c r="ASN7" s="111"/>
      <c r="ASO7" s="111"/>
      <c r="ASP7" s="111"/>
      <c r="ASQ7" s="111"/>
      <c r="ASR7" s="111"/>
      <c r="ASS7" s="111"/>
      <c r="AST7" s="111"/>
      <c r="ASU7" s="111"/>
      <c r="ASV7" s="111"/>
      <c r="ASW7" s="111"/>
      <c r="ASX7" s="111"/>
      <c r="ASY7" s="111"/>
      <c r="ASZ7" s="111"/>
      <c r="ATA7" s="111"/>
      <c r="ATB7" s="111"/>
      <c r="ATC7" s="111"/>
      <c r="ATD7" s="111"/>
      <c r="ATE7" s="111"/>
      <c r="ATF7" s="111"/>
      <c r="ATG7" s="111"/>
      <c r="ATH7" s="111"/>
      <c r="ATI7" s="111"/>
      <c r="ATJ7" s="111"/>
      <c r="ATK7" s="111"/>
      <c r="ATL7" s="111"/>
      <c r="ATM7" s="111"/>
      <c r="ATN7" s="111"/>
      <c r="ATO7" s="111"/>
      <c r="ATP7" s="111"/>
      <c r="ATQ7" s="111"/>
      <c r="ATR7" s="111"/>
      <c r="ATS7" s="111"/>
      <c r="ATT7" s="111"/>
      <c r="ATU7" s="111"/>
      <c r="ATV7" s="111"/>
      <c r="ATW7" s="111"/>
      <c r="ATX7" s="111"/>
      <c r="ATY7" s="111"/>
      <c r="ATZ7" s="111"/>
      <c r="AUA7" s="111"/>
      <c r="AUB7" s="111"/>
      <c r="AUC7" s="111"/>
      <c r="AUD7" s="111"/>
      <c r="AUE7" s="111"/>
      <c r="AUF7" s="111"/>
      <c r="AUG7" s="111"/>
      <c r="AUH7" s="111"/>
      <c r="AUI7" s="111"/>
      <c r="AUJ7" s="111"/>
      <c r="AUK7" s="111"/>
      <c r="AUL7" s="111"/>
      <c r="AUM7" s="111"/>
      <c r="AUN7" s="111"/>
      <c r="AUO7" s="111"/>
      <c r="AUP7" s="111"/>
      <c r="AUQ7" s="111"/>
      <c r="AUR7" s="111"/>
      <c r="AUS7" s="111"/>
      <c r="AUT7" s="111"/>
      <c r="AUU7" s="111"/>
      <c r="AUV7" s="111"/>
      <c r="AUW7" s="111"/>
      <c r="AUX7" s="111"/>
      <c r="AUY7" s="111"/>
      <c r="AUZ7" s="111"/>
      <c r="AVA7" s="111"/>
      <c r="AVB7" s="111"/>
      <c r="AVC7" s="111"/>
      <c r="AVD7" s="111"/>
      <c r="AVE7" s="111"/>
      <c r="AVF7" s="111"/>
      <c r="AVG7" s="111"/>
      <c r="AVH7" s="111"/>
      <c r="AVI7" s="111"/>
      <c r="AVJ7" s="111"/>
      <c r="AVK7" s="111"/>
      <c r="AVL7" s="111"/>
      <c r="AVM7" s="111"/>
      <c r="AVN7" s="111"/>
      <c r="AVO7" s="111"/>
      <c r="AVP7" s="111"/>
      <c r="AVQ7" s="111"/>
      <c r="AVR7" s="111"/>
      <c r="AVS7" s="111"/>
      <c r="AVT7" s="111"/>
      <c r="AVU7" s="111"/>
      <c r="AVV7" s="111"/>
      <c r="AVW7" s="111"/>
      <c r="AVX7" s="111"/>
      <c r="AVY7" s="111"/>
      <c r="AVZ7" s="111"/>
      <c r="AWA7" s="111"/>
      <c r="AWB7" s="111"/>
      <c r="AWC7" s="111"/>
      <c r="AWD7" s="111"/>
      <c r="AWE7" s="111"/>
      <c r="AWF7" s="111"/>
      <c r="AWG7" s="111"/>
      <c r="AWH7" s="111"/>
      <c r="AWI7" s="111"/>
      <c r="AWJ7" s="111"/>
      <c r="AWK7" s="111"/>
      <c r="AWL7" s="111"/>
      <c r="AWM7" s="111"/>
      <c r="AWN7" s="111"/>
      <c r="AWO7" s="111"/>
      <c r="AWP7" s="111"/>
      <c r="AWQ7" s="111"/>
      <c r="AWR7" s="111"/>
      <c r="AWS7" s="111"/>
      <c r="AWT7" s="111"/>
      <c r="AWU7" s="111"/>
      <c r="AWV7" s="111"/>
      <c r="AWW7" s="111"/>
      <c r="AWX7" s="111"/>
      <c r="AWY7" s="111"/>
      <c r="AWZ7" s="111"/>
      <c r="AXA7" s="111"/>
      <c r="AXB7" s="111"/>
      <c r="AXC7" s="111"/>
      <c r="AXD7" s="111"/>
      <c r="AXE7" s="111"/>
      <c r="AXF7" s="111"/>
      <c r="AXG7" s="111"/>
      <c r="AXH7" s="111"/>
      <c r="AXI7" s="111"/>
      <c r="AXJ7" s="111"/>
      <c r="AXK7" s="111"/>
      <c r="AXL7" s="111"/>
      <c r="AXM7" s="111"/>
      <c r="AXN7" s="111"/>
      <c r="AXO7" s="111"/>
      <c r="AXP7" s="111"/>
      <c r="AXQ7" s="111"/>
      <c r="AXR7" s="111"/>
      <c r="AXS7" s="111"/>
      <c r="AXT7" s="111"/>
      <c r="AXU7" s="111"/>
      <c r="AXV7" s="111"/>
      <c r="AXW7" s="111"/>
      <c r="AXX7" s="111"/>
      <c r="AXY7" s="111"/>
      <c r="AXZ7" s="111"/>
      <c r="AYA7" s="111"/>
      <c r="AYB7" s="111"/>
      <c r="AYC7" s="111"/>
      <c r="AYD7" s="111"/>
      <c r="AYE7" s="111"/>
      <c r="AYF7" s="111"/>
      <c r="AYG7" s="111"/>
      <c r="AYH7" s="111"/>
      <c r="AYI7" s="111"/>
      <c r="AYJ7" s="111"/>
      <c r="AYK7" s="111"/>
      <c r="AYL7" s="111"/>
      <c r="AYM7" s="111"/>
      <c r="AYN7" s="111"/>
      <c r="AYO7" s="111"/>
      <c r="AYP7" s="111"/>
      <c r="AYQ7" s="111"/>
      <c r="AYR7" s="111"/>
      <c r="AYS7" s="111"/>
      <c r="AYT7" s="111"/>
      <c r="AYU7" s="111"/>
      <c r="AYV7" s="111"/>
      <c r="AYW7" s="111"/>
      <c r="AYX7" s="111"/>
      <c r="AYY7" s="111"/>
      <c r="AYZ7" s="111"/>
      <c r="AZA7" s="111"/>
      <c r="AZB7" s="111"/>
      <c r="AZC7" s="111"/>
      <c r="AZD7" s="111"/>
      <c r="AZE7" s="111"/>
      <c r="AZF7" s="111"/>
      <c r="AZG7" s="111"/>
      <c r="AZH7" s="111"/>
      <c r="AZI7" s="111"/>
      <c r="AZJ7" s="111"/>
      <c r="AZK7" s="111"/>
      <c r="AZL7" s="111"/>
      <c r="AZM7" s="111"/>
      <c r="AZN7" s="111"/>
      <c r="AZO7" s="111"/>
      <c r="AZP7" s="111"/>
      <c r="AZQ7" s="111"/>
      <c r="AZR7" s="111"/>
      <c r="AZS7" s="111"/>
      <c r="AZT7" s="111"/>
      <c r="AZU7" s="111"/>
      <c r="AZV7" s="111"/>
      <c r="AZW7" s="111"/>
      <c r="AZX7" s="111"/>
      <c r="AZY7" s="111"/>
      <c r="AZZ7" s="111"/>
      <c r="BAA7" s="111"/>
      <c r="BAB7" s="111"/>
      <c r="BAC7" s="111"/>
      <c r="BAD7" s="111"/>
      <c r="BAE7" s="111"/>
      <c r="BAF7" s="111"/>
      <c r="BAG7" s="111"/>
      <c r="BAH7" s="111"/>
      <c r="BAI7" s="111"/>
      <c r="BAJ7" s="111"/>
      <c r="BAK7" s="111"/>
      <c r="BAL7" s="111"/>
      <c r="BAM7" s="111"/>
      <c r="BAN7" s="111"/>
      <c r="BAO7" s="111"/>
      <c r="BAP7" s="111"/>
      <c r="BAQ7" s="111"/>
      <c r="BAR7" s="111"/>
      <c r="BAS7" s="111"/>
      <c r="BAT7" s="111"/>
      <c r="BAU7" s="111"/>
      <c r="BAV7" s="111"/>
      <c r="BAW7" s="111"/>
      <c r="BAX7" s="111"/>
      <c r="BAY7" s="111"/>
      <c r="BAZ7" s="111"/>
      <c r="BBA7" s="111"/>
      <c r="BBB7" s="111"/>
      <c r="BBC7" s="111"/>
      <c r="BBD7" s="111"/>
      <c r="BBE7" s="111"/>
      <c r="BBF7" s="111"/>
      <c r="BBG7" s="111"/>
      <c r="BBH7" s="111"/>
      <c r="BBI7" s="111"/>
      <c r="BBJ7" s="111"/>
      <c r="BBK7" s="111"/>
      <c r="BBL7" s="111"/>
      <c r="BBM7" s="111"/>
      <c r="BBN7" s="111"/>
      <c r="BBO7" s="111"/>
      <c r="BBP7" s="111"/>
      <c r="BBQ7" s="111"/>
      <c r="BBR7" s="111"/>
      <c r="BBS7" s="111"/>
      <c r="BBT7" s="111"/>
      <c r="BBU7" s="111"/>
      <c r="BBV7" s="111"/>
      <c r="BBW7" s="111"/>
      <c r="BBX7" s="111"/>
      <c r="BBY7" s="111"/>
      <c r="BBZ7" s="111"/>
      <c r="BCA7" s="111"/>
      <c r="BCB7" s="111"/>
      <c r="BCC7" s="111"/>
      <c r="BCD7" s="111"/>
      <c r="BCE7" s="111"/>
      <c r="BCF7" s="111"/>
      <c r="BCG7" s="111"/>
      <c r="BCH7" s="111"/>
      <c r="BCI7" s="111"/>
      <c r="BCJ7" s="111"/>
      <c r="BCK7" s="111"/>
      <c r="BCL7" s="111"/>
      <c r="BCM7" s="111"/>
      <c r="BCN7" s="111"/>
      <c r="BCO7" s="111"/>
      <c r="BCP7" s="111"/>
      <c r="BCQ7" s="111"/>
      <c r="BCR7" s="111"/>
      <c r="BCS7" s="111"/>
      <c r="BCT7" s="111"/>
      <c r="BCU7" s="111"/>
      <c r="BCV7" s="111"/>
      <c r="BCW7" s="111"/>
      <c r="BCX7" s="111"/>
      <c r="BCY7" s="111"/>
      <c r="BCZ7" s="111"/>
      <c r="BDA7" s="111"/>
      <c r="BDB7" s="111"/>
      <c r="BDC7" s="111"/>
      <c r="BDD7" s="111"/>
      <c r="BDE7" s="111"/>
      <c r="BDF7" s="111"/>
      <c r="BDG7" s="111"/>
      <c r="BDH7" s="111"/>
      <c r="BDI7" s="111"/>
      <c r="BDJ7" s="111"/>
      <c r="BDK7" s="111"/>
      <c r="BDL7" s="111"/>
      <c r="BDM7" s="111"/>
      <c r="BDN7" s="111"/>
      <c r="BDO7" s="111"/>
      <c r="BDP7" s="111"/>
      <c r="BDQ7" s="111"/>
      <c r="BDR7" s="111"/>
      <c r="BDS7" s="111"/>
      <c r="BDT7" s="111"/>
      <c r="BDU7" s="111"/>
      <c r="BDV7" s="111"/>
      <c r="BDW7" s="111"/>
      <c r="BDX7" s="111"/>
      <c r="BDY7" s="111"/>
      <c r="BDZ7" s="111"/>
      <c r="BEA7" s="111"/>
      <c r="BEB7" s="111"/>
      <c r="BEC7" s="111"/>
      <c r="BED7" s="111"/>
      <c r="BEE7" s="111"/>
      <c r="BEF7" s="111"/>
      <c r="BEG7" s="111"/>
      <c r="BEH7" s="111"/>
      <c r="BEI7" s="111"/>
      <c r="BEJ7" s="111"/>
      <c r="BEK7" s="111"/>
      <c r="BEL7" s="111"/>
      <c r="BEM7" s="111"/>
      <c r="BEN7" s="111"/>
      <c r="BEO7" s="111"/>
      <c r="BEP7" s="111"/>
      <c r="BEQ7" s="111"/>
      <c r="BER7" s="111"/>
      <c r="BES7" s="111"/>
      <c r="BET7" s="111"/>
      <c r="BEU7" s="111"/>
      <c r="BEV7" s="111"/>
      <c r="BEW7" s="111"/>
      <c r="BEX7" s="111"/>
      <c r="BEY7" s="111"/>
      <c r="BEZ7" s="111"/>
      <c r="BFA7" s="111"/>
      <c r="BFB7" s="111"/>
      <c r="BFC7" s="111"/>
      <c r="BFD7" s="111"/>
      <c r="BFE7" s="111"/>
      <c r="BFF7" s="111"/>
      <c r="BFG7" s="111"/>
      <c r="BFH7" s="111"/>
      <c r="BFI7" s="111"/>
      <c r="BFJ7" s="111"/>
      <c r="BFK7" s="111"/>
      <c r="BFL7" s="111"/>
      <c r="BFM7" s="111"/>
      <c r="BFN7" s="111"/>
      <c r="BFO7" s="111"/>
      <c r="BFP7" s="111"/>
      <c r="BFQ7" s="111"/>
      <c r="BFR7" s="111"/>
      <c r="BFS7" s="111"/>
      <c r="BFT7" s="111"/>
      <c r="BFU7" s="111"/>
      <c r="BFV7" s="111"/>
      <c r="BFW7" s="111"/>
      <c r="BFX7" s="111"/>
      <c r="BFY7" s="111"/>
      <c r="BFZ7" s="111"/>
      <c r="BGA7" s="111"/>
      <c r="BGB7" s="111"/>
      <c r="BGC7" s="111"/>
      <c r="BGD7" s="111"/>
      <c r="BGE7" s="111"/>
      <c r="BGF7" s="111"/>
      <c r="BGG7" s="111"/>
      <c r="BGH7" s="111"/>
      <c r="BGI7" s="111"/>
      <c r="BGJ7" s="111"/>
      <c r="BGK7" s="111"/>
      <c r="BGL7" s="111"/>
      <c r="BGM7" s="111"/>
      <c r="BGN7" s="111"/>
      <c r="BGO7" s="111"/>
      <c r="BGP7" s="111"/>
      <c r="BGQ7" s="111"/>
      <c r="BGR7" s="111"/>
      <c r="BGS7" s="111"/>
      <c r="BGT7" s="111"/>
      <c r="BGU7" s="111"/>
      <c r="BGV7" s="111"/>
      <c r="BGW7" s="111"/>
      <c r="BGX7" s="111"/>
      <c r="BGY7" s="111"/>
      <c r="BGZ7" s="111"/>
      <c r="BHA7" s="111"/>
      <c r="BHB7" s="111"/>
      <c r="BHC7" s="111"/>
      <c r="BHD7" s="111"/>
      <c r="BHE7" s="111"/>
      <c r="BHF7" s="111"/>
      <c r="BHG7" s="111"/>
      <c r="BHH7" s="111"/>
      <c r="BHI7" s="111"/>
      <c r="BHJ7" s="111"/>
      <c r="BHK7" s="111"/>
      <c r="BHL7" s="111"/>
      <c r="BHM7" s="111"/>
      <c r="BHN7" s="111"/>
      <c r="BHO7" s="111"/>
      <c r="BHP7" s="111"/>
      <c r="BHQ7" s="111"/>
      <c r="BHR7" s="111"/>
      <c r="BHS7" s="111"/>
      <c r="BHT7" s="111"/>
      <c r="BHU7" s="111"/>
      <c r="BHV7" s="111"/>
      <c r="BHW7" s="111"/>
      <c r="BHX7" s="111"/>
      <c r="BHY7" s="111"/>
      <c r="BHZ7" s="111"/>
      <c r="BIA7" s="111"/>
      <c r="BIB7" s="111"/>
      <c r="BIC7" s="111"/>
      <c r="BID7" s="111"/>
      <c r="BIE7" s="111"/>
      <c r="BIF7" s="111"/>
      <c r="BIG7" s="111"/>
      <c r="BIH7" s="111"/>
      <c r="BII7" s="111"/>
      <c r="BIJ7" s="111"/>
      <c r="BIK7" s="111"/>
      <c r="BIL7" s="111"/>
      <c r="BIM7" s="111"/>
      <c r="BIN7" s="111"/>
      <c r="BIO7" s="111"/>
      <c r="BIP7" s="111"/>
      <c r="BIQ7" s="111"/>
      <c r="BIR7" s="111"/>
      <c r="BIS7" s="111"/>
      <c r="BIT7" s="111"/>
      <c r="BIU7" s="111"/>
      <c r="BIV7" s="111"/>
      <c r="BIW7" s="111"/>
      <c r="BIX7" s="111"/>
      <c r="BIY7" s="111"/>
      <c r="BIZ7" s="111"/>
      <c r="BJA7" s="111"/>
      <c r="BJB7" s="111"/>
      <c r="BJC7" s="111"/>
      <c r="BJD7" s="111"/>
      <c r="BJE7" s="111"/>
      <c r="BJF7" s="111"/>
      <c r="BJG7" s="111"/>
      <c r="BJH7" s="111"/>
      <c r="BJI7" s="111"/>
      <c r="BJJ7" s="111"/>
      <c r="BJK7" s="111"/>
      <c r="BJL7" s="111"/>
      <c r="BJM7" s="111"/>
      <c r="BJN7" s="111"/>
      <c r="BJO7" s="111"/>
      <c r="BJP7" s="111"/>
      <c r="BJQ7" s="111"/>
      <c r="BJR7" s="111"/>
      <c r="BJS7" s="111"/>
      <c r="BJT7" s="111"/>
      <c r="BJU7" s="111"/>
      <c r="BJV7" s="111"/>
      <c r="BJW7" s="111"/>
      <c r="BJX7" s="111"/>
      <c r="BJY7" s="111"/>
      <c r="BJZ7" s="111"/>
      <c r="BKA7" s="111"/>
      <c r="BKB7" s="111"/>
      <c r="BKC7" s="111"/>
      <c r="BKD7" s="111"/>
      <c r="BKE7" s="111"/>
      <c r="BKF7" s="111"/>
      <c r="BKG7" s="111"/>
      <c r="BKH7" s="111"/>
      <c r="BKI7" s="111"/>
      <c r="BKJ7" s="111"/>
      <c r="BKK7" s="111"/>
      <c r="BKL7" s="111"/>
      <c r="BKM7" s="111"/>
      <c r="BKN7" s="111"/>
      <c r="BKO7" s="111"/>
      <c r="BKP7" s="111"/>
      <c r="BKQ7" s="111"/>
      <c r="BKR7" s="111"/>
      <c r="BKS7" s="111"/>
      <c r="BKT7" s="111"/>
      <c r="BKU7" s="111"/>
      <c r="BKV7" s="111"/>
      <c r="BKW7" s="111"/>
      <c r="BKX7" s="111"/>
      <c r="BKY7" s="111"/>
      <c r="BKZ7" s="111"/>
      <c r="BLA7" s="111"/>
      <c r="BLB7" s="111"/>
      <c r="BLC7" s="111"/>
      <c r="BLD7" s="111"/>
      <c r="BLE7" s="111"/>
      <c r="BLF7" s="111"/>
      <c r="BLG7" s="111"/>
      <c r="BLH7" s="111"/>
      <c r="BLI7" s="111"/>
      <c r="BLJ7" s="111"/>
      <c r="BLK7" s="111"/>
      <c r="BLL7" s="111"/>
      <c r="BLM7" s="111"/>
      <c r="BLN7" s="111"/>
      <c r="BLO7" s="111"/>
      <c r="BLP7" s="111"/>
      <c r="BLQ7" s="111"/>
      <c r="BLR7" s="111"/>
      <c r="BLS7" s="111"/>
      <c r="BLT7" s="111"/>
      <c r="BLU7" s="111"/>
      <c r="BLV7" s="111"/>
      <c r="BLW7" s="111"/>
      <c r="BLX7" s="111"/>
      <c r="BLY7" s="111"/>
      <c r="BLZ7" s="111"/>
      <c r="BMA7" s="111"/>
      <c r="BMB7" s="111"/>
      <c r="BMC7" s="111"/>
      <c r="BMD7" s="111"/>
      <c r="BME7" s="111"/>
      <c r="BMF7" s="111"/>
      <c r="BMG7" s="111"/>
      <c r="BMH7" s="111"/>
      <c r="BMI7" s="111"/>
      <c r="BMJ7" s="111"/>
      <c r="BMK7" s="111"/>
      <c r="BML7" s="111"/>
      <c r="BMM7" s="111"/>
      <c r="BMN7" s="111"/>
      <c r="BMO7" s="111"/>
      <c r="BMP7" s="111"/>
      <c r="BMQ7" s="111"/>
      <c r="BMR7" s="111"/>
      <c r="BMS7" s="111"/>
      <c r="BMT7" s="111"/>
      <c r="BMU7" s="111"/>
      <c r="BMV7" s="111"/>
      <c r="BMW7" s="111"/>
      <c r="BMX7" s="111"/>
      <c r="BMY7" s="111"/>
      <c r="BMZ7" s="111"/>
      <c r="BNA7" s="111"/>
      <c r="BNB7" s="111"/>
      <c r="BNC7" s="111"/>
      <c r="BND7" s="111"/>
      <c r="BNE7" s="111"/>
      <c r="BNF7" s="111"/>
      <c r="BNG7" s="111"/>
      <c r="BNH7" s="111"/>
      <c r="BNI7" s="111"/>
      <c r="BNJ7" s="111"/>
      <c r="BNK7" s="111"/>
      <c r="BNL7" s="111"/>
      <c r="BNM7" s="111"/>
      <c r="BNN7" s="111"/>
      <c r="BNO7" s="111"/>
      <c r="BNP7" s="111"/>
      <c r="BNQ7" s="111"/>
      <c r="BNR7" s="111"/>
      <c r="BNS7" s="111"/>
      <c r="BNT7" s="111"/>
      <c r="BNU7" s="111"/>
      <c r="BNV7" s="111"/>
      <c r="BNW7" s="111"/>
      <c r="BNX7" s="111"/>
      <c r="BNY7" s="111"/>
      <c r="BNZ7" s="111"/>
      <c r="BOA7" s="111"/>
      <c r="BOB7" s="111"/>
      <c r="BOC7" s="111"/>
      <c r="BOD7" s="111"/>
      <c r="BOE7" s="111"/>
      <c r="BOF7" s="111"/>
      <c r="BOG7" s="111"/>
      <c r="BOH7" s="111"/>
      <c r="BOI7" s="111"/>
      <c r="BOJ7" s="111"/>
      <c r="BOK7" s="111"/>
      <c r="BOL7" s="111"/>
      <c r="BOM7" s="111"/>
      <c r="BON7" s="111"/>
      <c r="BOO7" s="111"/>
      <c r="BOP7" s="111"/>
      <c r="BOQ7" s="111"/>
      <c r="BOR7" s="111"/>
      <c r="BOS7" s="111"/>
      <c r="BOT7" s="111"/>
      <c r="BOU7" s="111"/>
      <c r="BOV7" s="111"/>
      <c r="BOW7" s="111"/>
      <c r="BOX7" s="111"/>
      <c r="BOY7" s="111"/>
      <c r="BOZ7" s="111"/>
      <c r="BPA7" s="111"/>
      <c r="BPB7" s="111"/>
      <c r="BPC7" s="111"/>
      <c r="BPD7" s="111"/>
      <c r="BPE7" s="111"/>
      <c r="BPF7" s="111"/>
      <c r="BPG7" s="111"/>
      <c r="BPH7" s="111"/>
      <c r="BPI7" s="111"/>
      <c r="BPJ7" s="111"/>
      <c r="BPK7" s="111"/>
      <c r="BPL7" s="111"/>
      <c r="BPM7" s="111"/>
      <c r="BPN7" s="111"/>
      <c r="BPO7" s="111"/>
      <c r="BPP7" s="111"/>
      <c r="BPQ7" s="111"/>
      <c r="BPR7" s="111"/>
      <c r="BPS7" s="111"/>
      <c r="BPT7" s="111"/>
      <c r="BPU7" s="111"/>
      <c r="BPV7" s="111"/>
      <c r="BPW7" s="111"/>
      <c r="BPX7" s="111"/>
      <c r="BPY7" s="111"/>
      <c r="BPZ7" s="111"/>
      <c r="BQA7" s="111"/>
      <c r="BQB7" s="111"/>
      <c r="BQC7" s="111"/>
      <c r="BQD7" s="111"/>
      <c r="BQE7" s="111"/>
      <c r="BQF7" s="111"/>
      <c r="BQG7" s="111"/>
      <c r="BQH7" s="111"/>
      <c r="BQI7" s="111"/>
      <c r="BQJ7" s="111"/>
      <c r="BQK7" s="111"/>
      <c r="BQL7" s="111"/>
      <c r="BQM7" s="111"/>
      <c r="BQN7" s="111"/>
      <c r="BQO7" s="111"/>
      <c r="BQP7" s="111"/>
      <c r="BQQ7" s="111"/>
      <c r="BQR7" s="111"/>
      <c r="BQS7" s="111"/>
      <c r="BQT7" s="111"/>
      <c r="BQU7" s="111"/>
      <c r="BQV7" s="111"/>
      <c r="BQW7" s="111"/>
      <c r="BQX7" s="111"/>
      <c r="BQY7" s="111"/>
      <c r="BQZ7" s="111"/>
      <c r="BRA7" s="111"/>
      <c r="BRB7" s="111"/>
      <c r="BRC7" s="111"/>
      <c r="BRD7" s="111"/>
      <c r="BRE7" s="111"/>
      <c r="BRF7" s="111"/>
      <c r="BRG7" s="111"/>
      <c r="BRH7" s="111"/>
      <c r="BRI7" s="111"/>
      <c r="BRJ7" s="111"/>
      <c r="BRK7" s="111"/>
      <c r="BRL7" s="111"/>
      <c r="BRM7" s="111"/>
      <c r="BRN7" s="111"/>
      <c r="BRO7" s="111"/>
      <c r="BRP7" s="111"/>
      <c r="BRQ7" s="111"/>
      <c r="BRR7" s="111"/>
      <c r="BRS7" s="111"/>
      <c r="BRT7" s="111"/>
      <c r="BRU7" s="111"/>
      <c r="BRV7" s="111"/>
      <c r="BRW7" s="111"/>
      <c r="BRX7" s="111"/>
      <c r="BRY7" s="111"/>
      <c r="BRZ7" s="111"/>
      <c r="BSA7" s="111"/>
      <c r="BSB7" s="111"/>
      <c r="BSC7" s="111"/>
      <c r="BSD7" s="111"/>
      <c r="BSE7" s="111"/>
      <c r="BSF7" s="111"/>
      <c r="BSG7" s="111"/>
      <c r="BSH7" s="111"/>
      <c r="BSI7" s="111"/>
      <c r="BSJ7" s="111"/>
      <c r="BSK7" s="111"/>
      <c r="BSL7" s="111"/>
      <c r="BSM7" s="111"/>
      <c r="BSN7" s="111"/>
      <c r="BSO7" s="111"/>
      <c r="BSP7" s="111"/>
      <c r="BSQ7" s="111"/>
      <c r="BSR7" s="111"/>
      <c r="BSS7" s="111"/>
      <c r="BST7" s="111"/>
      <c r="BSU7" s="111"/>
      <c r="BSV7" s="111"/>
      <c r="BSW7" s="111"/>
      <c r="BSX7" s="111"/>
      <c r="BSY7" s="111"/>
      <c r="BSZ7" s="111"/>
      <c r="BTA7" s="111"/>
      <c r="BTB7" s="111"/>
      <c r="BTC7" s="111"/>
      <c r="BTD7" s="111"/>
      <c r="BTE7" s="111"/>
      <c r="BTF7" s="111"/>
      <c r="BTG7" s="111"/>
      <c r="BTH7" s="111"/>
      <c r="BTI7" s="111"/>
      <c r="BTJ7" s="111"/>
      <c r="BTK7" s="111"/>
      <c r="BTL7" s="111"/>
      <c r="BTM7" s="111"/>
      <c r="BTN7" s="111"/>
      <c r="BTO7" s="111"/>
      <c r="BTP7" s="111"/>
      <c r="BTQ7" s="111"/>
      <c r="BTR7" s="111"/>
      <c r="BTS7" s="111"/>
      <c r="BTT7" s="111"/>
      <c r="BTU7" s="111"/>
      <c r="BTV7" s="111"/>
      <c r="BTW7" s="111"/>
      <c r="BTX7" s="111"/>
      <c r="BTY7" s="111"/>
      <c r="BTZ7" s="111"/>
      <c r="BUA7" s="111"/>
      <c r="BUB7" s="111"/>
      <c r="BUC7" s="111"/>
      <c r="BUD7" s="111"/>
      <c r="BUE7" s="111"/>
      <c r="BUF7" s="111"/>
      <c r="BUG7" s="111"/>
      <c r="BUH7" s="111"/>
      <c r="BUI7" s="111"/>
      <c r="BUJ7" s="111"/>
      <c r="BUK7" s="111"/>
      <c r="BUL7" s="111"/>
      <c r="BUM7" s="111"/>
      <c r="BUN7" s="111"/>
      <c r="BUO7" s="111"/>
      <c r="BUP7" s="111"/>
      <c r="BUQ7" s="111"/>
      <c r="BUR7" s="111"/>
      <c r="BUS7" s="111"/>
      <c r="BUT7" s="111"/>
      <c r="BUU7" s="111"/>
      <c r="BUV7" s="111"/>
      <c r="BUW7" s="111"/>
      <c r="BUX7" s="111"/>
      <c r="BUY7" s="111"/>
      <c r="BUZ7" s="111"/>
      <c r="BVA7" s="111"/>
      <c r="BVB7" s="111"/>
      <c r="BVC7" s="111"/>
      <c r="BVD7" s="111"/>
      <c r="BVE7" s="111"/>
      <c r="BVF7" s="111"/>
      <c r="BVG7" s="111"/>
      <c r="BVH7" s="111"/>
      <c r="BVI7" s="111"/>
      <c r="BVJ7" s="111"/>
      <c r="BVK7" s="111"/>
      <c r="BVL7" s="111"/>
      <c r="BVM7" s="111"/>
      <c r="BVN7" s="111"/>
      <c r="BVO7" s="111"/>
      <c r="BVP7" s="111"/>
      <c r="BVQ7" s="111"/>
      <c r="BVR7" s="111"/>
      <c r="BVS7" s="111"/>
      <c r="BVT7" s="111"/>
      <c r="BVU7" s="111"/>
      <c r="BVV7" s="111"/>
      <c r="BVW7" s="111"/>
      <c r="BVX7" s="111"/>
      <c r="BVY7" s="111"/>
      <c r="BVZ7" s="111"/>
      <c r="BWA7" s="111"/>
      <c r="BWB7" s="111"/>
      <c r="BWC7" s="111"/>
      <c r="BWD7" s="111"/>
      <c r="BWE7" s="111"/>
      <c r="BWF7" s="111"/>
      <c r="BWG7" s="111"/>
      <c r="BWH7" s="111"/>
      <c r="BWI7" s="111"/>
      <c r="BWJ7" s="111"/>
      <c r="BWK7" s="111"/>
      <c r="BWL7" s="111"/>
      <c r="BWM7" s="111"/>
      <c r="BWN7" s="111"/>
      <c r="BWO7" s="111"/>
      <c r="BWP7" s="111"/>
      <c r="BWQ7" s="111"/>
      <c r="BWR7" s="111"/>
      <c r="BWS7" s="111"/>
      <c r="BWT7" s="111"/>
      <c r="BWU7" s="111"/>
      <c r="BWV7" s="111"/>
      <c r="BWW7" s="111"/>
      <c r="BWX7" s="111"/>
      <c r="BWY7" s="111"/>
      <c r="BWZ7" s="111"/>
      <c r="BXA7" s="111"/>
      <c r="BXB7" s="111"/>
      <c r="BXC7" s="111"/>
      <c r="BXD7" s="111"/>
      <c r="BXE7" s="111"/>
      <c r="BXF7" s="111"/>
      <c r="BXG7" s="111"/>
      <c r="BXH7" s="111"/>
      <c r="BXI7" s="111"/>
      <c r="BXJ7" s="111"/>
      <c r="BXK7" s="111"/>
      <c r="BXL7" s="111"/>
      <c r="BXM7" s="111"/>
      <c r="BXN7" s="111"/>
      <c r="BXO7" s="111"/>
      <c r="BXP7" s="111"/>
      <c r="BXQ7" s="111"/>
      <c r="BXR7" s="111"/>
      <c r="BXS7" s="111"/>
      <c r="BXT7" s="111"/>
      <c r="BXU7" s="111"/>
      <c r="BXV7" s="111"/>
      <c r="BXW7" s="111"/>
      <c r="BXX7" s="111"/>
      <c r="BXY7" s="111"/>
      <c r="BXZ7" s="111"/>
      <c r="BYA7" s="111"/>
      <c r="BYB7" s="111"/>
      <c r="BYC7" s="111"/>
      <c r="BYD7" s="111"/>
      <c r="BYE7" s="111"/>
      <c r="BYF7" s="111"/>
      <c r="BYG7" s="111"/>
      <c r="BYH7" s="111"/>
      <c r="BYI7" s="111"/>
      <c r="BYJ7" s="111"/>
      <c r="BYK7" s="111"/>
      <c r="BYL7" s="111"/>
      <c r="BYM7" s="111"/>
      <c r="BYN7" s="111"/>
      <c r="BYO7" s="111"/>
      <c r="BYP7" s="111"/>
      <c r="BYQ7" s="111"/>
      <c r="BYR7" s="111"/>
      <c r="BYS7" s="111"/>
      <c r="BYT7" s="111"/>
      <c r="BYU7" s="111"/>
      <c r="BYV7" s="111"/>
      <c r="BYW7" s="111"/>
      <c r="BYX7" s="111"/>
      <c r="BYY7" s="111"/>
      <c r="BYZ7" s="111"/>
      <c r="BZA7" s="111"/>
      <c r="BZB7" s="111"/>
      <c r="BZC7" s="111"/>
      <c r="BZD7" s="111"/>
      <c r="BZE7" s="111"/>
      <c r="BZF7" s="111"/>
      <c r="BZG7" s="111"/>
      <c r="BZH7" s="111"/>
      <c r="BZI7" s="111"/>
      <c r="BZJ7" s="111"/>
      <c r="BZK7" s="111"/>
      <c r="BZL7" s="111"/>
      <c r="BZM7" s="111"/>
      <c r="BZN7" s="111"/>
      <c r="BZO7" s="111"/>
      <c r="BZP7" s="111"/>
      <c r="BZQ7" s="111"/>
      <c r="BZR7" s="111"/>
      <c r="BZS7" s="111"/>
      <c r="BZT7" s="111"/>
      <c r="BZU7" s="111"/>
      <c r="BZV7" s="111"/>
      <c r="BZW7" s="111"/>
      <c r="BZX7" s="111"/>
      <c r="BZY7" s="111"/>
      <c r="BZZ7" s="111"/>
      <c r="CAA7" s="111"/>
      <c r="CAB7" s="111"/>
      <c r="CAC7" s="111"/>
      <c r="CAD7" s="111"/>
      <c r="CAE7" s="111"/>
      <c r="CAF7" s="111"/>
      <c r="CAG7" s="111"/>
      <c r="CAH7" s="111"/>
      <c r="CAI7" s="111"/>
      <c r="CAJ7" s="111"/>
      <c r="CAK7" s="111"/>
      <c r="CAL7" s="111"/>
      <c r="CAM7" s="111"/>
      <c r="CAN7" s="111"/>
      <c r="CAO7" s="111"/>
      <c r="CAP7" s="111"/>
      <c r="CAQ7" s="111"/>
      <c r="CAR7" s="111"/>
      <c r="CAS7" s="111"/>
      <c r="CAT7" s="111"/>
      <c r="CAU7" s="111"/>
      <c r="CAV7" s="111"/>
      <c r="CAW7" s="111"/>
      <c r="CAX7" s="111"/>
      <c r="CAY7" s="111"/>
      <c r="CAZ7" s="111"/>
      <c r="CBA7" s="111"/>
      <c r="CBB7" s="111"/>
      <c r="CBC7" s="111"/>
      <c r="CBD7" s="111"/>
      <c r="CBE7" s="111"/>
      <c r="CBF7" s="111"/>
      <c r="CBG7" s="111"/>
      <c r="CBH7" s="111"/>
      <c r="CBI7" s="111"/>
      <c r="CBJ7" s="111"/>
      <c r="CBK7" s="111"/>
      <c r="CBL7" s="111"/>
      <c r="CBM7" s="111"/>
      <c r="CBN7" s="111"/>
      <c r="CBO7" s="111"/>
      <c r="CBP7" s="111"/>
      <c r="CBQ7" s="111"/>
      <c r="CBR7" s="111"/>
      <c r="CBS7" s="111"/>
      <c r="CBT7" s="111"/>
      <c r="CBU7" s="111"/>
      <c r="CBV7" s="111"/>
      <c r="CBW7" s="111"/>
      <c r="CBX7" s="111"/>
      <c r="CBY7" s="111"/>
      <c r="CBZ7" s="111"/>
      <c r="CCA7" s="111"/>
      <c r="CCB7" s="111"/>
      <c r="CCC7" s="111"/>
      <c r="CCD7" s="111"/>
      <c r="CCE7" s="111"/>
      <c r="CCF7" s="111"/>
      <c r="CCG7" s="111"/>
      <c r="CCH7" s="111"/>
      <c r="CCI7" s="111"/>
      <c r="CCJ7" s="111"/>
      <c r="CCK7" s="111"/>
      <c r="CCL7" s="111"/>
      <c r="CCM7" s="111"/>
      <c r="CCN7" s="111"/>
      <c r="CCO7" s="111"/>
      <c r="CCP7" s="111"/>
      <c r="CCQ7" s="111"/>
      <c r="CCR7" s="111"/>
      <c r="CCS7" s="111"/>
      <c r="CCT7" s="111"/>
      <c r="CCU7" s="111"/>
      <c r="CCV7" s="111"/>
      <c r="CCW7" s="111"/>
      <c r="CCX7" s="111"/>
      <c r="CCY7" s="111"/>
      <c r="CCZ7" s="111"/>
      <c r="CDA7" s="111"/>
      <c r="CDB7" s="111"/>
      <c r="CDC7" s="111"/>
      <c r="CDD7" s="111"/>
      <c r="CDE7" s="111"/>
      <c r="CDF7" s="111"/>
      <c r="CDG7" s="111"/>
      <c r="CDH7" s="111"/>
      <c r="CDI7" s="111"/>
      <c r="CDJ7" s="111"/>
      <c r="CDK7" s="111"/>
      <c r="CDL7" s="111"/>
      <c r="CDM7" s="111"/>
      <c r="CDN7" s="111"/>
      <c r="CDO7" s="111"/>
      <c r="CDP7" s="111"/>
      <c r="CDQ7" s="111"/>
      <c r="CDR7" s="111"/>
      <c r="CDS7" s="111"/>
      <c r="CDT7" s="111"/>
      <c r="CDU7" s="111"/>
      <c r="CDV7" s="111"/>
      <c r="CDW7" s="111"/>
      <c r="CDX7" s="111"/>
      <c r="CDY7" s="111"/>
      <c r="CDZ7" s="111"/>
      <c r="CEA7" s="111"/>
      <c r="CEB7" s="111"/>
      <c r="CEC7" s="111"/>
      <c r="CED7" s="111"/>
      <c r="CEE7" s="111"/>
      <c r="CEF7" s="111"/>
      <c r="CEG7" s="111"/>
      <c r="CEH7" s="111"/>
      <c r="CEI7" s="111"/>
      <c r="CEJ7" s="111"/>
      <c r="CEK7" s="111"/>
      <c r="CEL7" s="111"/>
      <c r="CEM7" s="111"/>
      <c r="CEN7" s="111"/>
      <c r="CEO7" s="111"/>
      <c r="CEP7" s="111"/>
      <c r="CEQ7" s="111"/>
      <c r="CER7" s="111"/>
      <c r="CES7" s="111"/>
      <c r="CET7" s="111"/>
      <c r="CEU7" s="111"/>
      <c r="CEV7" s="111"/>
      <c r="CEW7" s="111"/>
      <c r="CEX7" s="111"/>
      <c r="CEY7" s="111"/>
      <c r="CEZ7" s="111"/>
      <c r="CFA7" s="111"/>
      <c r="CFB7" s="111"/>
      <c r="CFC7" s="111"/>
      <c r="CFD7" s="111"/>
      <c r="CFE7" s="111"/>
      <c r="CFF7" s="111"/>
      <c r="CFG7" s="111"/>
      <c r="CFH7" s="111"/>
      <c r="CFI7" s="111"/>
      <c r="CFJ7" s="111"/>
      <c r="CFK7" s="111"/>
      <c r="CFL7" s="111"/>
      <c r="CFM7" s="111"/>
      <c r="CFN7" s="111"/>
      <c r="CFO7" s="111"/>
      <c r="CFP7" s="111"/>
      <c r="CFQ7" s="111"/>
      <c r="CFR7" s="111"/>
      <c r="CFS7" s="111"/>
      <c r="CFT7" s="111"/>
      <c r="CFU7" s="111"/>
      <c r="CFV7" s="111"/>
      <c r="CFW7" s="111"/>
      <c r="CFX7" s="111"/>
      <c r="CFY7" s="111"/>
      <c r="CFZ7" s="111"/>
      <c r="CGA7" s="111"/>
      <c r="CGB7" s="111"/>
      <c r="CGC7" s="111"/>
      <c r="CGD7" s="111"/>
      <c r="CGE7" s="111"/>
      <c r="CGF7" s="111"/>
      <c r="CGG7" s="111"/>
      <c r="CGH7" s="111"/>
      <c r="CGI7" s="111"/>
      <c r="CGJ7" s="111"/>
      <c r="CGK7" s="111"/>
      <c r="CGL7" s="111"/>
      <c r="CGM7" s="111"/>
      <c r="CGN7" s="111"/>
      <c r="CGO7" s="111"/>
      <c r="CGP7" s="111"/>
      <c r="CGQ7" s="111"/>
      <c r="CGR7" s="111"/>
      <c r="CGS7" s="111"/>
      <c r="CGT7" s="111"/>
      <c r="CGU7" s="111"/>
      <c r="CGV7" s="111"/>
      <c r="CGW7" s="111"/>
      <c r="CGX7" s="111"/>
      <c r="CGY7" s="111"/>
      <c r="CGZ7" s="111"/>
      <c r="CHA7" s="111"/>
      <c r="CHB7" s="111"/>
      <c r="CHC7" s="111"/>
      <c r="CHD7" s="111"/>
      <c r="CHE7" s="111"/>
      <c r="CHF7" s="111"/>
      <c r="CHG7" s="111"/>
      <c r="CHH7" s="111"/>
      <c r="CHI7" s="111"/>
      <c r="CHJ7" s="111"/>
      <c r="CHK7" s="111"/>
      <c r="CHL7" s="111"/>
      <c r="CHM7" s="111"/>
      <c r="CHN7" s="111"/>
      <c r="CHO7" s="111"/>
      <c r="CHP7" s="111"/>
      <c r="CHQ7" s="111"/>
      <c r="CHR7" s="111"/>
      <c r="CHS7" s="111"/>
      <c r="CHT7" s="111"/>
      <c r="CHU7" s="111"/>
      <c r="CHV7" s="111"/>
      <c r="CHW7" s="111"/>
      <c r="CHX7" s="111"/>
      <c r="CHY7" s="111"/>
      <c r="CHZ7" s="111"/>
      <c r="CIA7" s="111"/>
      <c r="CIB7" s="111"/>
      <c r="CIC7" s="111"/>
      <c r="CID7" s="111"/>
      <c r="CIE7" s="111"/>
      <c r="CIF7" s="111"/>
      <c r="CIG7" s="111"/>
      <c r="CIH7" s="111"/>
      <c r="CII7" s="111"/>
      <c r="CIJ7" s="111"/>
      <c r="CIK7" s="111"/>
      <c r="CIL7" s="111"/>
      <c r="CIM7" s="111"/>
      <c r="CIN7" s="111"/>
      <c r="CIO7" s="111"/>
      <c r="CIP7" s="111"/>
      <c r="CIQ7" s="111"/>
      <c r="CIR7" s="111"/>
      <c r="CIS7" s="111"/>
      <c r="CIT7" s="111"/>
      <c r="CIU7" s="111"/>
      <c r="CIV7" s="111"/>
      <c r="CIW7" s="111"/>
      <c r="CIX7" s="111"/>
      <c r="CIY7" s="111"/>
      <c r="CIZ7" s="111"/>
      <c r="CJA7" s="111"/>
      <c r="CJB7" s="111"/>
      <c r="CJC7" s="111"/>
      <c r="CJD7" s="111"/>
      <c r="CJE7" s="111"/>
      <c r="CJF7" s="111"/>
      <c r="CJG7" s="111"/>
      <c r="CJH7" s="111"/>
      <c r="CJI7" s="111"/>
      <c r="CJJ7" s="111"/>
      <c r="CJK7" s="111"/>
      <c r="CJL7" s="111"/>
      <c r="CJM7" s="111"/>
      <c r="CJN7" s="111"/>
      <c r="CJO7" s="111"/>
      <c r="CJP7" s="111"/>
      <c r="CJQ7" s="111"/>
      <c r="CJR7" s="111"/>
      <c r="CJS7" s="111"/>
      <c r="CJT7" s="111"/>
      <c r="CJU7" s="111"/>
      <c r="CJV7" s="111"/>
      <c r="CJW7" s="111"/>
      <c r="CJX7" s="111"/>
      <c r="CJY7" s="111"/>
      <c r="CJZ7" s="111"/>
      <c r="CKA7" s="111"/>
      <c r="CKB7" s="111"/>
      <c r="CKC7" s="111"/>
      <c r="CKD7" s="111"/>
      <c r="CKE7" s="111"/>
      <c r="CKF7" s="111"/>
      <c r="CKG7" s="111"/>
      <c r="CKH7" s="111"/>
      <c r="CKI7" s="111"/>
      <c r="CKJ7" s="111"/>
      <c r="CKK7" s="111"/>
      <c r="CKL7" s="111"/>
      <c r="CKM7" s="111"/>
      <c r="CKN7" s="111"/>
      <c r="CKO7" s="111"/>
      <c r="CKP7" s="111"/>
      <c r="CKQ7" s="111"/>
      <c r="CKR7" s="111"/>
      <c r="CKS7" s="111"/>
      <c r="CKT7" s="111"/>
      <c r="CKU7" s="111"/>
      <c r="CKV7" s="111"/>
      <c r="CKW7" s="111"/>
      <c r="CKX7" s="111"/>
      <c r="CKY7" s="111"/>
      <c r="CKZ7" s="111"/>
      <c r="CLA7" s="111"/>
      <c r="CLB7" s="111"/>
      <c r="CLC7" s="111"/>
      <c r="CLD7" s="111"/>
      <c r="CLE7" s="111"/>
      <c r="CLF7" s="111"/>
      <c r="CLG7" s="111"/>
      <c r="CLH7" s="111"/>
      <c r="CLI7" s="111"/>
      <c r="CLJ7" s="111"/>
      <c r="CLK7" s="111"/>
      <c r="CLL7" s="111"/>
      <c r="CLM7" s="111"/>
      <c r="CLN7" s="111"/>
      <c r="CLO7" s="111"/>
      <c r="CLP7" s="111"/>
      <c r="CLQ7" s="111"/>
      <c r="CLR7" s="111"/>
      <c r="CLS7" s="111"/>
      <c r="CLT7" s="111"/>
      <c r="CLU7" s="111"/>
      <c r="CLV7" s="111"/>
      <c r="CLW7" s="111"/>
      <c r="CLX7" s="111"/>
      <c r="CLY7" s="111"/>
      <c r="CLZ7" s="111"/>
      <c r="CMA7" s="111"/>
      <c r="CMB7" s="111"/>
      <c r="CMC7" s="111"/>
      <c r="CMD7" s="111"/>
      <c r="CME7" s="111"/>
      <c r="CMF7" s="111"/>
      <c r="CMG7" s="111"/>
      <c r="CMH7" s="111"/>
      <c r="CMI7" s="111"/>
      <c r="CMJ7" s="111"/>
      <c r="CMK7" s="111"/>
      <c r="CML7" s="111"/>
      <c r="CMM7" s="111"/>
      <c r="CMN7" s="111"/>
      <c r="CMO7" s="111"/>
      <c r="CMP7" s="111"/>
      <c r="CMQ7" s="111"/>
      <c r="CMR7" s="111"/>
      <c r="CMS7" s="111"/>
      <c r="CMT7" s="111"/>
      <c r="CMU7" s="111"/>
      <c r="CMV7" s="111"/>
      <c r="CMW7" s="111"/>
      <c r="CMX7" s="111"/>
      <c r="CMY7" s="111"/>
      <c r="CMZ7" s="111"/>
      <c r="CNA7" s="111"/>
      <c r="CNB7" s="111"/>
      <c r="CNC7" s="111"/>
      <c r="CND7" s="111"/>
      <c r="CNE7" s="111"/>
      <c r="CNF7" s="111"/>
      <c r="CNG7" s="111"/>
      <c r="CNH7" s="111"/>
      <c r="CNI7" s="111"/>
      <c r="CNJ7" s="111"/>
      <c r="CNK7" s="111"/>
      <c r="CNL7" s="111"/>
      <c r="CNM7" s="111"/>
      <c r="CNN7" s="111"/>
      <c r="CNO7" s="111"/>
      <c r="CNP7" s="111"/>
      <c r="CNQ7" s="111"/>
      <c r="CNR7" s="111"/>
      <c r="CNS7" s="111"/>
      <c r="CNT7" s="111"/>
      <c r="CNU7" s="111"/>
      <c r="CNV7" s="111"/>
      <c r="CNW7" s="111"/>
      <c r="CNX7" s="111"/>
      <c r="CNY7" s="111"/>
      <c r="CNZ7" s="111"/>
      <c r="COA7" s="111"/>
      <c r="COB7" s="111"/>
      <c r="COC7" s="111"/>
      <c r="COD7" s="111"/>
      <c r="COE7" s="111"/>
      <c r="COF7" s="111"/>
      <c r="COG7" s="111"/>
      <c r="COH7" s="111"/>
      <c r="COI7" s="111"/>
      <c r="COJ7" s="111"/>
      <c r="COK7" s="111"/>
      <c r="COL7" s="111"/>
      <c r="COM7" s="111"/>
      <c r="CON7" s="111"/>
      <c r="COO7" s="111"/>
      <c r="COP7" s="111"/>
      <c r="COQ7" s="111"/>
      <c r="COR7" s="111"/>
      <c r="COS7" s="111"/>
      <c r="COT7" s="111"/>
      <c r="COU7" s="111"/>
      <c r="COV7" s="111"/>
      <c r="COW7" s="111"/>
      <c r="COX7" s="111"/>
      <c r="COY7" s="111"/>
      <c r="COZ7" s="111"/>
      <c r="CPA7" s="111"/>
      <c r="CPB7" s="111"/>
      <c r="CPC7" s="111"/>
      <c r="CPD7" s="111"/>
      <c r="CPE7" s="111"/>
      <c r="CPF7" s="111"/>
      <c r="CPG7" s="111"/>
      <c r="CPH7" s="111"/>
      <c r="CPI7" s="111"/>
      <c r="CPJ7" s="111"/>
      <c r="CPK7" s="111"/>
      <c r="CPL7" s="111"/>
      <c r="CPM7" s="111"/>
      <c r="CPN7" s="111"/>
      <c r="CPO7" s="111"/>
      <c r="CPP7" s="111"/>
      <c r="CPQ7" s="111"/>
      <c r="CPR7" s="111"/>
      <c r="CPS7" s="111"/>
      <c r="CPT7" s="111"/>
      <c r="CPU7" s="111"/>
      <c r="CPV7" s="111"/>
      <c r="CPW7" s="111"/>
      <c r="CPX7" s="111"/>
      <c r="CPY7" s="111"/>
      <c r="CPZ7" s="111"/>
      <c r="CQA7" s="111"/>
      <c r="CQB7" s="111"/>
      <c r="CQC7" s="111"/>
      <c r="CQD7" s="111"/>
      <c r="CQE7" s="111"/>
      <c r="CQF7" s="111"/>
      <c r="CQG7" s="111"/>
      <c r="CQH7" s="111"/>
      <c r="CQI7" s="111"/>
      <c r="CQJ7" s="111"/>
      <c r="CQK7" s="111"/>
      <c r="CQL7" s="111"/>
      <c r="CQM7" s="111"/>
      <c r="CQN7" s="111"/>
      <c r="CQO7" s="111"/>
      <c r="CQP7" s="111"/>
      <c r="CQQ7" s="111"/>
      <c r="CQR7" s="111"/>
      <c r="CQS7" s="111"/>
      <c r="CQT7" s="111"/>
      <c r="CQU7" s="111"/>
      <c r="CQV7" s="111"/>
      <c r="CQW7" s="111"/>
      <c r="CQX7" s="111"/>
      <c r="CQY7" s="111"/>
      <c r="CQZ7" s="111"/>
      <c r="CRA7" s="111"/>
      <c r="CRB7" s="111"/>
      <c r="CRC7" s="111"/>
      <c r="CRD7" s="111"/>
      <c r="CRE7" s="111"/>
      <c r="CRF7" s="111"/>
      <c r="CRG7" s="111"/>
      <c r="CRH7" s="111"/>
      <c r="CRI7" s="111"/>
      <c r="CRJ7" s="111"/>
      <c r="CRK7" s="111"/>
      <c r="CRL7" s="111"/>
      <c r="CRM7" s="111"/>
      <c r="CRN7" s="111"/>
      <c r="CRO7" s="111"/>
      <c r="CRP7" s="111"/>
      <c r="CRQ7" s="111"/>
      <c r="CRR7" s="111"/>
      <c r="CRS7" s="111"/>
      <c r="CRT7" s="111"/>
      <c r="CRU7" s="111"/>
      <c r="CRV7" s="111"/>
      <c r="CRW7" s="111"/>
      <c r="CRX7" s="111"/>
      <c r="CRY7" s="111"/>
      <c r="CRZ7" s="111"/>
      <c r="CSA7" s="111"/>
      <c r="CSB7" s="111"/>
      <c r="CSC7" s="111"/>
      <c r="CSD7" s="111"/>
      <c r="CSE7" s="111"/>
      <c r="CSF7" s="111"/>
      <c r="CSG7" s="111"/>
      <c r="CSH7" s="111"/>
      <c r="CSI7" s="111"/>
      <c r="CSJ7" s="111"/>
      <c r="CSK7" s="111"/>
      <c r="CSL7" s="111"/>
      <c r="CSM7" s="111"/>
      <c r="CSN7" s="111"/>
      <c r="CSO7" s="111"/>
      <c r="CSP7" s="111"/>
      <c r="CSQ7" s="111"/>
      <c r="CSR7" s="111"/>
      <c r="CSS7" s="111"/>
      <c r="CST7" s="111"/>
      <c r="CSU7" s="111"/>
      <c r="CSV7" s="111"/>
      <c r="CSW7" s="111"/>
      <c r="CSX7" s="111"/>
      <c r="CSY7" s="111"/>
      <c r="CSZ7" s="111"/>
      <c r="CTA7" s="111"/>
      <c r="CTB7" s="111"/>
      <c r="CTC7" s="111"/>
      <c r="CTD7" s="111"/>
      <c r="CTE7" s="111"/>
      <c r="CTF7" s="111"/>
      <c r="CTG7" s="111"/>
      <c r="CTH7" s="111"/>
      <c r="CTI7" s="111"/>
      <c r="CTJ7" s="111"/>
      <c r="CTK7" s="111"/>
      <c r="CTL7" s="111"/>
      <c r="CTM7" s="111"/>
      <c r="CTN7" s="111"/>
      <c r="CTO7" s="111"/>
      <c r="CTP7" s="111"/>
      <c r="CTQ7" s="111"/>
      <c r="CTR7" s="111"/>
      <c r="CTS7" s="111"/>
      <c r="CTT7" s="111"/>
      <c r="CTU7" s="111"/>
      <c r="CTV7" s="111"/>
      <c r="CTW7" s="111"/>
      <c r="CTX7" s="111"/>
      <c r="CTY7" s="111"/>
      <c r="CTZ7" s="111"/>
      <c r="CUA7" s="111"/>
      <c r="CUB7" s="111"/>
      <c r="CUC7" s="111"/>
      <c r="CUD7" s="111"/>
      <c r="CUE7" s="111"/>
      <c r="CUF7" s="111"/>
      <c r="CUG7" s="111"/>
      <c r="CUH7" s="111"/>
      <c r="CUI7" s="111"/>
      <c r="CUJ7" s="111"/>
      <c r="CUK7" s="111"/>
      <c r="CUL7" s="111"/>
      <c r="CUM7" s="111"/>
      <c r="CUN7" s="111"/>
      <c r="CUO7" s="111"/>
      <c r="CUP7" s="111"/>
      <c r="CUQ7" s="111"/>
      <c r="CUR7" s="111"/>
      <c r="CUS7" s="111"/>
      <c r="CUT7" s="111"/>
      <c r="CUU7" s="111"/>
      <c r="CUV7" s="111"/>
      <c r="CUW7" s="111"/>
      <c r="CUX7" s="111"/>
      <c r="CUY7" s="111"/>
      <c r="CUZ7" s="111"/>
      <c r="CVA7" s="111"/>
      <c r="CVB7" s="111"/>
      <c r="CVC7" s="111"/>
      <c r="CVD7" s="111"/>
      <c r="CVE7" s="111"/>
      <c r="CVF7" s="111"/>
      <c r="CVG7" s="111"/>
      <c r="CVH7" s="111"/>
      <c r="CVI7" s="111"/>
      <c r="CVJ7" s="111"/>
      <c r="CVK7" s="111"/>
      <c r="CVL7" s="111"/>
      <c r="CVM7" s="111"/>
      <c r="CVN7" s="111"/>
      <c r="CVO7" s="111"/>
      <c r="CVP7" s="111"/>
      <c r="CVQ7" s="111"/>
      <c r="CVR7" s="111"/>
      <c r="CVS7" s="111"/>
      <c r="CVT7" s="111"/>
      <c r="CVU7" s="111"/>
      <c r="CVV7" s="111"/>
      <c r="CVW7" s="111"/>
      <c r="CVX7" s="111"/>
      <c r="CVY7" s="111"/>
      <c r="CVZ7" s="111"/>
      <c r="CWA7" s="111"/>
      <c r="CWB7" s="111"/>
      <c r="CWC7" s="111"/>
      <c r="CWD7" s="111"/>
      <c r="CWE7" s="111"/>
      <c r="CWF7" s="111"/>
      <c r="CWG7" s="111"/>
      <c r="CWH7" s="111"/>
      <c r="CWI7" s="111"/>
      <c r="CWJ7" s="111"/>
      <c r="CWK7" s="111"/>
      <c r="CWL7" s="111"/>
      <c r="CWM7" s="111"/>
      <c r="CWN7" s="111"/>
      <c r="CWO7" s="111"/>
      <c r="CWP7" s="111"/>
      <c r="CWQ7" s="111"/>
      <c r="CWR7" s="111"/>
      <c r="CWS7" s="111"/>
      <c r="CWT7" s="111"/>
      <c r="CWU7" s="111"/>
      <c r="CWV7" s="111"/>
      <c r="CWW7" s="111"/>
      <c r="CWX7" s="111"/>
      <c r="CWY7" s="111"/>
      <c r="CWZ7" s="111"/>
      <c r="CXA7" s="111"/>
      <c r="CXB7" s="111"/>
      <c r="CXC7" s="111"/>
      <c r="CXD7" s="111"/>
      <c r="CXE7" s="111"/>
      <c r="CXF7" s="111"/>
      <c r="CXG7" s="111"/>
      <c r="CXH7" s="111"/>
      <c r="CXI7" s="111"/>
      <c r="CXJ7" s="111"/>
      <c r="CXK7" s="111"/>
      <c r="CXL7" s="111"/>
      <c r="CXM7" s="111"/>
      <c r="CXN7" s="111"/>
      <c r="CXO7" s="111"/>
      <c r="CXP7" s="111"/>
      <c r="CXQ7" s="111"/>
      <c r="CXR7" s="111"/>
      <c r="CXS7" s="111"/>
      <c r="CXT7" s="111"/>
      <c r="CXU7" s="111"/>
      <c r="CXV7" s="111"/>
      <c r="CXW7" s="111"/>
      <c r="CXX7" s="111"/>
      <c r="CXY7" s="111"/>
      <c r="CXZ7" s="111"/>
      <c r="CYA7" s="111"/>
      <c r="CYB7" s="111"/>
      <c r="CYC7" s="111"/>
      <c r="CYD7" s="111"/>
      <c r="CYE7" s="111"/>
      <c r="CYF7" s="111"/>
      <c r="CYG7" s="111"/>
      <c r="CYH7" s="111"/>
      <c r="CYI7" s="111"/>
      <c r="CYJ7" s="111"/>
      <c r="CYK7" s="111"/>
      <c r="CYL7" s="111"/>
      <c r="CYM7" s="111"/>
      <c r="CYN7" s="111"/>
      <c r="CYO7" s="111"/>
      <c r="CYP7" s="111"/>
      <c r="CYQ7" s="111"/>
      <c r="CYR7" s="111"/>
      <c r="CYS7" s="111"/>
      <c r="CYT7" s="111"/>
      <c r="CYU7" s="111"/>
      <c r="CYV7" s="111"/>
      <c r="CYW7" s="111"/>
      <c r="CYX7" s="111"/>
      <c r="CYY7" s="111"/>
      <c r="CYZ7" s="111"/>
      <c r="CZA7" s="111"/>
      <c r="CZB7" s="111"/>
      <c r="CZC7" s="111"/>
      <c r="CZD7" s="111"/>
      <c r="CZE7" s="111"/>
      <c r="CZF7" s="111"/>
      <c r="CZG7" s="111"/>
      <c r="CZH7" s="111"/>
      <c r="CZI7" s="111"/>
      <c r="CZJ7" s="111"/>
      <c r="CZK7" s="111"/>
      <c r="CZL7" s="111"/>
      <c r="CZM7" s="111"/>
      <c r="CZN7" s="111"/>
      <c r="CZO7" s="111"/>
      <c r="CZP7" s="111"/>
      <c r="CZQ7" s="111"/>
      <c r="CZR7" s="111"/>
      <c r="CZS7" s="111"/>
      <c r="CZT7" s="111"/>
      <c r="CZU7" s="111"/>
      <c r="CZV7" s="111"/>
      <c r="CZW7" s="111"/>
      <c r="CZX7" s="111"/>
      <c r="CZY7" s="111"/>
      <c r="CZZ7" s="111"/>
      <c r="DAA7" s="111"/>
      <c r="DAB7" s="111"/>
      <c r="DAC7" s="111"/>
      <c r="DAD7" s="111"/>
      <c r="DAE7" s="111"/>
      <c r="DAF7" s="111"/>
      <c r="DAG7" s="111"/>
      <c r="DAH7" s="111"/>
      <c r="DAI7" s="111"/>
      <c r="DAJ7" s="111"/>
      <c r="DAK7" s="111"/>
      <c r="DAL7" s="111"/>
      <c r="DAM7" s="111"/>
      <c r="DAN7" s="111"/>
      <c r="DAO7" s="111"/>
      <c r="DAP7" s="111"/>
      <c r="DAQ7" s="111"/>
      <c r="DAR7" s="111"/>
      <c r="DAS7" s="111"/>
      <c r="DAT7" s="111"/>
      <c r="DAU7" s="111"/>
      <c r="DAV7" s="111"/>
      <c r="DAW7" s="111"/>
      <c r="DAX7" s="111"/>
      <c r="DAY7" s="111"/>
      <c r="DAZ7" s="111"/>
      <c r="DBA7" s="111"/>
      <c r="DBB7" s="111"/>
      <c r="DBC7" s="111"/>
      <c r="DBD7" s="111"/>
      <c r="DBE7" s="111"/>
      <c r="DBF7" s="111"/>
      <c r="DBG7" s="111"/>
      <c r="DBH7" s="111"/>
      <c r="DBI7" s="111"/>
      <c r="DBJ7" s="111"/>
      <c r="DBK7" s="111"/>
      <c r="DBL7" s="111"/>
      <c r="DBM7" s="111"/>
      <c r="DBN7" s="111"/>
      <c r="DBO7" s="111"/>
      <c r="DBP7" s="111"/>
      <c r="DBQ7" s="111"/>
      <c r="DBR7" s="111"/>
      <c r="DBS7" s="111"/>
      <c r="DBT7" s="111"/>
      <c r="DBU7" s="111"/>
      <c r="DBV7" s="111"/>
      <c r="DBW7" s="111"/>
      <c r="DBX7" s="111"/>
      <c r="DBY7" s="111"/>
      <c r="DBZ7" s="111"/>
      <c r="DCA7" s="111"/>
      <c r="DCB7" s="111"/>
      <c r="DCC7" s="111"/>
      <c r="DCD7" s="111"/>
      <c r="DCE7" s="111"/>
      <c r="DCF7" s="111"/>
      <c r="DCG7" s="111"/>
      <c r="DCH7" s="111"/>
      <c r="DCI7" s="111"/>
      <c r="DCJ7" s="111"/>
      <c r="DCK7" s="111"/>
      <c r="DCL7" s="111"/>
      <c r="DCM7" s="111"/>
      <c r="DCN7" s="111"/>
      <c r="DCO7" s="111"/>
      <c r="DCP7" s="111"/>
      <c r="DCQ7" s="111"/>
      <c r="DCR7" s="111"/>
      <c r="DCS7" s="111"/>
      <c r="DCT7" s="111"/>
      <c r="DCU7" s="111"/>
      <c r="DCV7" s="111"/>
      <c r="DCW7" s="111"/>
      <c r="DCX7" s="111"/>
      <c r="DCY7" s="111"/>
      <c r="DCZ7" s="111"/>
      <c r="DDA7" s="111"/>
      <c r="DDB7" s="111"/>
      <c r="DDC7" s="111"/>
      <c r="DDD7" s="111"/>
      <c r="DDE7" s="111"/>
      <c r="DDF7" s="111"/>
      <c r="DDG7" s="111"/>
      <c r="DDH7" s="111"/>
      <c r="DDI7" s="111"/>
      <c r="DDJ7" s="111"/>
      <c r="DDK7" s="111"/>
      <c r="DDL7" s="111"/>
      <c r="DDM7" s="111"/>
      <c r="DDN7" s="111"/>
      <c r="DDO7" s="111"/>
      <c r="DDP7" s="111"/>
      <c r="DDQ7" s="111"/>
      <c r="DDR7" s="111"/>
      <c r="DDS7" s="111"/>
      <c r="DDT7" s="111"/>
      <c r="DDU7" s="111"/>
      <c r="DDV7" s="111"/>
      <c r="DDW7" s="111"/>
      <c r="DDX7" s="111"/>
      <c r="DDY7" s="111"/>
      <c r="DDZ7" s="111"/>
      <c r="DEA7" s="111"/>
      <c r="DEB7" s="111"/>
      <c r="DEC7" s="111"/>
      <c r="DED7" s="111"/>
      <c r="DEE7" s="111"/>
      <c r="DEF7" s="111"/>
      <c r="DEG7" s="111"/>
      <c r="DEH7" s="111"/>
      <c r="DEI7" s="111"/>
      <c r="DEJ7" s="111"/>
      <c r="DEK7" s="111"/>
      <c r="DEL7" s="111"/>
      <c r="DEM7" s="111"/>
      <c r="DEN7" s="111"/>
      <c r="DEO7" s="111"/>
      <c r="DEP7" s="111"/>
      <c r="DEQ7" s="111"/>
      <c r="DER7" s="111"/>
      <c r="DES7" s="111"/>
      <c r="DET7" s="111"/>
      <c r="DEU7" s="111"/>
      <c r="DEV7" s="111"/>
      <c r="DEW7" s="111"/>
      <c r="DEX7" s="111"/>
      <c r="DEY7" s="111"/>
      <c r="DEZ7" s="111"/>
      <c r="DFA7" s="111"/>
      <c r="DFB7" s="111"/>
      <c r="DFC7" s="111"/>
      <c r="DFD7" s="111"/>
      <c r="DFE7" s="111"/>
      <c r="DFF7" s="111"/>
      <c r="DFG7" s="111"/>
      <c r="DFH7" s="111"/>
      <c r="DFI7" s="111"/>
      <c r="DFJ7" s="111"/>
      <c r="DFK7" s="111"/>
      <c r="DFL7" s="111"/>
      <c r="DFM7" s="111"/>
      <c r="DFN7" s="111"/>
      <c r="DFO7" s="111"/>
      <c r="DFP7" s="111"/>
      <c r="DFQ7" s="111"/>
      <c r="DFR7" s="111"/>
      <c r="DFS7" s="111"/>
      <c r="DFT7" s="111"/>
      <c r="DFU7" s="111"/>
      <c r="DFV7" s="111"/>
      <c r="DFW7" s="111"/>
      <c r="DFX7" s="111"/>
      <c r="DFY7" s="111"/>
      <c r="DFZ7" s="111"/>
      <c r="DGA7" s="111"/>
      <c r="DGB7" s="111"/>
      <c r="DGC7" s="111"/>
      <c r="DGD7" s="111"/>
      <c r="DGE7" s="111"/>
      <c r="DGF7" s="111"/>
      <c r="DGG7" s="111"/>
      <c r="DGH7" s="111"/>
      <c r="DGI7" s="111"/>
      <c r="DGJ7" s="111"/>
      <c r="DGK7" s="111"/>
      <c r="DGL7" s="111"/>
      <c r="DGM7" s="111"/>
      <c r="DGN7" s="111"/>
      <c r="DGO7" s="111"/>
      <c r="DGP7" s="111"/>
      <c r="DGQ7" s="111"/>
      <c r="DGR7" s="111"/>
      <c r="DGS7" s="111"/>
      <c r="DGT7" s="111"/>
      <c r="DGU7" s="111"/>
      <c r="DGV7" s="111"/>
      <c r="DGW7" s="111"/>
      <c r="DGX7" s="111"/>
      <c r="DGY7" s="111"/>
      <c r="DGZ7" s="111"/>
      <c r="DHA7" s="111"/>
      <c r="DHB7" s="111"/>
      <c r="DHC7" s="111"/>
      <c r="DHD7" s="111"/>
      <c r="DHE7" s="111"/>
      <c r="DHF7" s="111"/>
      <c r="DHG7" s="111"/>
      <c r="DHH7" s="111"/>
      <c r="DHI7" s="111"/>
      <c r="DHJ7" s="111"/>
      <c r="DHK7" s="111"/>
      <c r="DHL7" s="111"/>
      <c r="DHM7" s="111"/>
      <c r="DHN7" s="111"/>
      <c r="DHO7" s="111"/>
      <c r="DHP7" s="111"/>
      <c r="DHQ7" s="111"/>
      <c r="DHR7" s="111"/>
      <c r="DHS7" s="111"/>
      <c r="DHT7" s="111"/>
      <c r="DHU7" s="111"/>
      <c r="DHV7" s="111"/>
      <c r="DHW7" s="111"/>
      <c r="DHX7" s="111"/>
      <c r="DHY7" s="111"/>
      <c r="DHZ7" s="111"/>
      <c r="DIA7" s="111"/>
      <c r="DIB7" s="111"/>
      <c r="DIC7" s="111"/>
      <c r="DID7" s="111"/>
      <c r="DIE7" s="111"/>
      <c r="DIF7" s="111"/>
      <c r="DIG7" s="111"/>
      <c r="DIH7" s="111"/>
      <c r="DII7" s="111"/>
      <c r="DIJ7" s="111"/>
      <c r="DIK7" s="111"/>
      <c r="DIL7" s="111"/>
      <c r="DIM7" s="111"/>
      <c r="DIN7" s="111"/>
      <c r="DIO7" s="111"/>
      <c r="DIP7" s="111"/>
      <c r="DIQ7" s="111"/>
      <c r="DIR7" s="111"/>
      <c r="DIS7" s="111"/>
      <c r="DIT7" s="111"/>
      <c r="DIU7" s="111"/>
      <c r="DIV7" s="111"/>
      <c r="DIW7" s="111"/>
      <c r="DIX7" s="111"/>
      <c r="DIY7" s="111"/>
      <c r="DIZ7" s="111"/>
      <c r="DJA7" s="111"/>
      <c r="DJB7" s="111"/>
      <c r="DJC7" s="111"/>
      <c r="DJD7" s="111"/>
      <c r="DJE7" s="111"/>
      <c r="DJF7" s="111"/>
      <c r="DJG7" s="111"/>
      <c r="DJH7" s="111"/>
      <c r="DJI7" s="111"/>
      <c r="DJJ7" s="111"/>
      <c r="DJK7" s="111"/>
      <c r="DJL7" s="111"/>
      <c r="DJM7" s="111"/>
      <c r="DJN7" s="111"/>
      <c r="DJO7" s="111"/>
      <c r="DJP7" s="111"/>
      <c r="DJQ7" s="111"/>
      <c r="DJR7" s="111"/>
      <c r="DJS7" s="111"/>
      <c r="DJT7" s="111"/>
      <c r="DJU7" s="111"/>
      <c r="DJV7" s="111"/>
      <c r="DJW7" s="111"/>
      <c r="DJX7" s="111"/>
      <c r="DJY7" s="111"/>
      <c r="DJZ7" s="111"/>
      <c r="DKA7" s="111"/>
      <c r="DKB7" s="111"/>
      <c r="DKC7" s="111"/>
      <c r="DKD7" s="111"/>
      <c r="DKE7" s="111"/>
      <c r="DKF7" s="111"/>
      <c r="DKG7" s="111"/>
      <c r="DKH7" s="111"/>
      <c r="DKI7" s="111"/>
      <c r="DKJ7" s="111"/>
      <c r="DKK7" s="111"/>
      <c r="DKL7" s="111"/>
      <c r="DKM7" s="111"/>
      <c r="DKN7" s="111"/>
      <c r="DKO7" s="111"/>
      <c r="DKP7" s="111"/>
      <c r="DKQ7" s="111"/>
      <c r="DKR7" s="111"/>
      <c r="DKS7" s="111"/>
      <c r="DKT7" s="111"/>
      <c r="DKU7" s="111"/>
      <c r="DKV7" s="111"/>
      <c r="DKW7" s="111"/>
      <c r="DKX7" s="111"/>
      <c r="DKY7" s="111"/>
      <c r="DKZ7" s="111"/>
      <c r="DLA7" s="111"/>
      <c r="DLB7" s="111"/>
      <c r="DLC7" s="111"/>
      <c r="DLD7" s="111"/>
      <c r="DLE7" s="111"/>
      <c r="DLF7" s="111"/>
      <c r="DLG7" s="111"/>
      <c r="DLH7" s="111"/>
      <c r="DLI7" s="111"/>
      <c r="DLJ7" s="111"/>
      <c r="DLK7" s="111"/>
      <c r="DLL7" s="111"/>
      <c r="DLM7" s="111"/>
      <c r="DLN7" s="111"/>
      <c r="DLO7" s="111"/>
      <c r="DLP7" s="111"/>
      <c r="DLQ7" s="111"/>
      <c r="DLR7" s="111"/>
      <c r="DLS7" s="111"/>
      <c r="DLT7" s="111"/>
      <c r="DLU7" s="111"/>
      <c r="DLV7" s="111"/>
      <c r="DLW7" s="111"/>
      <c r="DLX7" s="111"/>
      <c r="DLY7" s="111"/>
      <c r="DLZ7" s="111"/>
      <c r="DMA7" s="111"/>
      <c r="DMB7" s="111"/>
      <c r="DMC7" s="111"/>
      <c r="DMD7" s="111"/>
      <c r="DME7" s="111"/>
      <c r="DMF7" s="111"/>
      <c r="DMG7" s="111"/>
      <c r="DMH7" s="111"/>
      <c r="DMI7" s="111"/>
      <c r="DMJ7" s="111"/>
      <c r="DMK7" s="111"/>
      <c r="DML7" s="111"/>
      <c r="DMM7" s="111"/>
      <c r="DMN7" s="111"/>
      <c r="DMO7" s="111"/>
      <c r="DMP7" s="111"/>
      <c r="DMQ7" s="111"/>
      <c r="DMR7" s="111"/>
      <c r="DMS7" s="111"/>
      <c r="DMT7" s="111"/>
      <c r="DMU7" s="111"/>
      <c r="DMV7" s="111"/>
      <c r="DMW7" s="111"/>
      <c r="DMX7" s="111"/>
      <c r="DMY7" s="111"/>
      <c r="DMZ7" s="111"/>
      <c r="DNA7" s="111"/>
      <c r="DNB7" s="111"/>
      <c r="DNC7" s="111"/>
      <c r="DND7" s="111"/>
      <c r="DNE7" s="111"/>
      <c r="DNF7" s="111"/>
      <c r="DNG7" s="111"/>
      <c r="DNH7" s="111"/>
      <c r="DNI7" s="111"/>
      <c r="DNJ7" s="111"/>
      <c r="DNK7" s="111"/>
      <c r="DNL7" s="111"/>
      <c r="DNM7" s="111"/>
      <c r="DNN7" s="111"/>
      <c r="DNO7" s="111"/>
      <c r="DNP7" s="111"/>
      <c r="DNQ7" s="111"/>
      <c r="DNR7" s="111"/>
      <c r="DNS7" s="111"/>
      <c r="DNT7" s="111"/>
      <c r="DNU7" s="111"/>
      <c r="DNV7" s="111"/>
      <c r="DNW7" s="111"/>
      <c r="DNX7" s="111"/>
      <c r="DNY7" s="111"/>
      <c r="DNZ7" s="111"/>
      <c r="DOA7" s="111"/>
      <c r="DOB7" s="111"/>
      <c r="DOC7" s="111"/>
      <c r="DOD7" s="111"/>
      <c r="DOE7" s="111"/>
      <c r="DOF7" s="111"/>
      <c r="DOG7" s="111"/>
      <c r="DOH7" s="111"/>
      <c r="DOI7" s="111"/>
      <c r="DOJ7" s="111"/>
      <c r="DOK7" s="111"/>
      <c r="DOL7" s="111"/>
      <c r="DOM7" s="111"/>
      <c r="DON7" s="111"/>
      <c r="DOO7" s="111"/>
      <c r="DOP7" s="111"/>
      <c r="DOQ7" s="111"/>
      <c r="DOR7" s="111"/>
      <c r="DOS7" s="111"/>
      <c r="DOT7" s="111"/>
      <c r="DOU7" s="111"/>
      <c r="DOV7" s="111"/>
      <c r="DOW7" s="111"/>
      <c r="DOX7" s="111"/>
      <c r="DOY7" s="111"/>
      <c r="DOZ7" s="111"/>
      <c r="DPA7" s="111"/>
      <c r="DPB7" s="111"/>
      <c r="DPC7" s="111"/>
      <c r="DPD7" s="111"/>
      <c r="DPE7" s="111"/>
      <c r="DPF7" s="111"/>
      <c r="DPG7" s="111"/>
      <c r="DPH7" s="111"/>
      <c r="DPI7" s="111"/>
      <c r="DPJ7" s="111"/>
      <c r="DPK7" s="111"/>
      <c r="DPL7" s="111"/>
      <c r="DPM7" s="111"/>
      <c r="DPN7" s="111"/>
      <c r="DPO7" s="111"/>
      <c r="DPP7" s="111"/>
      <c r="DPQ7" s="111"/>
      <c r="DPR7" s="111"/>
      <c r="DPS7" s="111"/>
      <c r="DPT7" s="111"/>
      <c r="DPU7" s="111"/>
      <c r="DPV7" s="111"/>
      <c r="DPW7" s="111"/>
      <c r="DPX7" s="111"/>
      <c r="DPY7" s="111"/>
      <c r="DPZ7" s="111"/>
      <c r="DQA7" s="111"/>
      <c r="DQB7" s="111"/>
      <c r="DQC7" s="111"/>
      <c r="DQD7" s="111"/>
      <c r="DQE7" s="111"/>
      <c r="DQF7" s="111"/>
      <c r="DQG7" s="111"/>
      <c r="DQH7" s="111"/>
      <c r="DQI7" s="111"/>
      <c r="DQJ7" s="111"/>
      <c r="DQK7" s="111"/>
      <c r="DQL7" s="111"/>
      <c r="DQM7" s="111"/>
      <c r="DQN7" s="111"/>
      <c r="DQO7" s="111"/>
      <c r="DQP7" s="111"/>
      <c r="DQQ7" s="111"/>
      <c r="DQR7" s="111"/>
      <c r="DQS7" s="111"/>
      <c r="DQT7" s="111"/>
      <c r="DQU7" s="111"/>
      <c r="DQV7" s="111"/>
      <c r="DQW7" s="111"/>
      <c r="DQX7" s="111"/>
      <c r="DQY7" s="111"/>
      <c r="DQZ7" s="111"/>
      <c r="DRA7" s="111"/>
      <c r="DRB7" s="111"/>
      <c r="DRC7" s="111"/>
      <c r="DRD7" s="111"/>
      <c r="DRE7" s="111"/>
      <c r="DRF7" s="111"/>
      <c r="DRG7" s="111"/>
      <c r="DRH7" s="111"/>
      <c r="DRI7" s="111"/>
      <c r="DRJ7" s="111"/>
      <c r="DRK7" s="111"/>
      <c r="DRL7" s="111"/>
      <c r="DRM7" s="111"/>
      <c r="DRN7" s="111"/>
      <c r="DRO7" s="111"/>
      <c r="DRP7" s="111"/>
      <c r="DRQ7" s="111"/>
      <c r="DRR7" s="111"/>
      <c r="DRS7" s="111"/>
      <c r="DRT7" s="111"/>
      <c r="DRU7" s="111"/>
      <c r="DRV7" s="111"/>
      <c r="DRW7" s="111"/>
      <c r="DRX7" s="111"/>
      <c r="DRY7" s="111"/>
      <c r="DRZ7" s="111"/>
      <c r="DSA7" s="111"/>
      <c r="DSB7" s="111"/>
      <c r="DSC7" s="111"/>
      <c r="DSD7" s="111"/>
      <c r="DSE7" s="111"/>
      <c r="DSF7" s="111"/>
      <c r="DSG7" s="111"/>
      <c r="DSH7" s="111"/>
      <c r="DSI7" s="111"/>
      <c r="DSJ7" s="111"/>
      <c r="DSK7" s="111"/>
      <c r="DSL7" s="111"/>
      <c r="DSM7" s="111"/>
      <c r="DSN7" s="111"/>
      <c r="DSO7" s="111"/>
      <c r="DSP7" s="111"/>
      <c r="DSQ7" s="111"/>
      <c r="DSR7" s="111"/>
      <c r="DSS7" s="111"/>
      <c r="DST7" s="111"/>
      <c r="DSU7" s="111"/>
      <c r="DSV7" s="111"/>
      <c r="DSW7" s="111"/>
      <c r="DSX7" s="111"/>
      <c r="DSY7" s="111"/>
      <c r="DSZ7" s="111"/>
      <c r="DTA7" s="111"/>
      <c r="DTB7" s="111"/>
      <c r="DTC7" s="111"/>
      <c r="DTD7" s="111"/>
      <c r="DTE7" s="111"/>
      <c r="DTF7" s="111"/>
      <c r="DTG7" s="111"/>
      <c r="DTH7" s="111"/>
      <c r="DTI7" s="111"/>
      <c r="DTJ7" s="111"/>
      <c r="DTK7" s="111"/>
      <c r="DTL7" s="111"/>
      <c r="DTM7" s="111"/>
      <c r="DTN7" s="111"/>
      <c r="DTO7" s="111"/>
      <c r="DTP7" s="111"/>
      <c r="DTQ7" s="111"/>
      <c r="DTR7" s="111"/>
      <c r="DTS7" s="111"/>
      <c r="DTT7" s="111"/>
      <c r="DTU7" s="111"/>
      <c r="DTV7" s="111"/>
      <c r="DTW7" s="111"/>
      <c r="DTX7" s="111"/>
      <c r="DTY7" s="111"/>
      <c r="DTZ7" s="111"/>
      <c r="DUA7" s="111"/>
      <c r="DUB7" s="111"/>
      <c r="DUC7" s="111"/>
      <c r="DUD7" s="111"/>
      <c r="DUE7" s="111"/>
      <c r="DUF7" s="111"/>
      <c r="DUG7" s="111"/>
      <c r="DUH7" s="111"/>
      <c r="DUI7" s="111"/>
      <c r="DUJ7" s="111"/>
      <c r="DUK7" s="111"/>
      <c r="DUL7" s="111"/>
      <c r="DUM7" s="111"/>
      <c r="DUN7" s="111"/>
      <c r="DUO7" s="111"/>
      <c r="DUP7" s="111"/>
      <c r="DUQ7" s="111"/>
      <c r="DUR7" s="111"/>
      <c r="DUS7" s="111"/>
      <c r="DUT7" s="111"/>
      <c r="DUU7" s="111"/>
      <c r="DUV7" s="111"/>
      <c r="DUW7" s="111"/>
      <c r="DUX7" s="111"/>
      <c r="DUY7" s="111"/>
      <c r="DUZ7" s="111"/>
      <c r="DVA7" s="111"/>
      <c r="DVB7" s="111"/>
      <c r="DVC7" s="111"/>
      <c r="DVD7" s="111"/>
      <c r="DVE7" s="111"/>
      <c r="DVF7" s="111"/>
      <c r="DVG7" s="111"/>
      <c r="DVH7" s="111"/>
      <c r="DVI7" s="111"/>
      <c r="DVJ7" s="111"/>
      <c r="DVK7" s="111"/>
      <c r="DVL7" s="111"/>
      <c r="DVM7" s="111"/>
      <c r="DVN7" s="111"/>
      <c r="DVO7" s="111"/>
      <c r="DVP7" s="111"/>
      <c r="DVQ7" s="111"/>
      <c r="DVR7" s="111"/>
      <c r="DVS7" s="111"/>
      <c r="DVT7" s="111"/>
      <c r="DVU7" s="111"/>
      <c r="DVV7" s="111"/>
      <c r="DVW7" s="111"/>
      <c r="DVX7" s="111"/>
      <c r="DVY7" s="111"/>
      <c r="DVZ7" s="111"/>
      <c r="DWA7" s="111"/>
      <c r="DWB7" s="111"/>
      <c r="DWC7" s="111"/>
      <c r="DWD7" s="111"/>
      <c r="DWE7" s="111"/>
      <c r="DWF7" s="111"/>
      <c r="DWG7" s="111"/>
      <c r="DWH7" s="111"/>
      <c r="DWI7" s="111"/>
      <c r="DWJ7" s="111"/>
      <c r="DWK7" s="111"/>
      <c r="DWL7" s="111"/>
      <c r="DWM7" s="111"/>
      <c r="DWN7" s="111"/>
      <c r="DWO7" s="111"/>
      <c r="DWP7" s="111"/>
      <c r="DWQ7" s="111"/>
      <c r="DWR7" s="111"/>
      <c r="DWS7" s="111"/>
      <c r="DWT7" s="111"/>
      <c r="DWU7" s="111"/>
      <c r="DWV7" s="111"/>
      <c r="DWW7" s="111"/>
      <c r="DWX7" s="111"/>
      <c r="DWY7" s="111"/>
      <c r="DWZ7" s="111"/>
      <c r="DXA7" s="111"/>
      <c r="DXB7" s="111"/>
      <c r="DXC7" s="111"/>
      <c r="DXD7" s="111"/>
      <c r="DXE7" s="111"/>
      <c r="DXF7" s="111"/>
      <c r="DXG7" s="111"/>
      <c r="DXH7" s="111"/>
      <c r="DXI7" s="111"/>
      <c r="DXJ7" s="111"/>
      <c r="DXK7" s="111"/>
      <c r="DXL7" s="111"/>
      <c r="DXM7" s="111"/>
      <c r="DXN7" s="111"/>
      <c r="DXO7" s="111"/>
      <c r="DXP7" s="111"/>
      <c r="DXQ7" s="111"/>
      <c r="DXR7" s="111"/>
      <c r="DXS7" s="111"/>
      <c r="DXT7" s="111"/>
      <c r="DXU7" s="111"/>
      <c r="DXV7" s="111"/>
      <c r="DXW7" s="111"/>
      <c r="DXX7" s="111"/>
      <c r="DXY7" s="111"/>
      <c r="DXZ7" s="111"/>
      <c r="DYA7" s="111"/>
      <c r="DYB7" s="111"/>
      <c r="DYC7" s="111"/>
      <c r="DYD7" s="111"/>
      <c r="DYE7" s="111"/>
      <c r="DYF7" s="111"/>
      <c r="DYG7" s="111"/>
      <c r="DYH7" s="111"/>
      <c r="DYI7" s="111"/>
      <c r="DYJ7" s="111"/>
      <c r="DYK7" s="111"/>
      <c r="DYL7" s="111"/>
      <c r="DYM7" s="111"/>
      <c r="DYN7" s="111"/>
      <c r="DYO7" s="111"/>
      <c r="DYP7" s="111"/>
      <c r="DYQ7" s="111"/>
      <c r="DYR7" s="111"/>
      <c r="DYS7" s="111"/>
      <c r="DYT7" s="111"/>
      <c r="DYU7" s="111"/>
      <c r="DYV7" s="111"/>
      <c r="DYW7" s="111"/>
      <c r="DYX7" s="111"/>
      <c r="DYY7" s="111"/>
      <c r="DYZ7" s="111"/>
      <c r="DZA7" s="111"/>
      <c r="DZB7" s="111"/>
      <c r="DZC7" s="111"/>
      <c r="DZD7" s="111"/>
      <c r="DZE7" s="111"/>
      <c r="DZF7" s="111"/>
      <c r="DZG7" s="111"/>
      <c r="DZH7" s="111"/>
      <c r="DZI7" s="111"/>
      <c r="DZJ7" s="111"/>
      <c r="DZK7" s="111"/>
      <c r="DZL7" s="111"/>
      <c r="DZM7" s="111"/>
      <c r="DZN7" s="111"/>
      <c r="DZO7" s="111"/>
      <c r="DZP7" s="111"/>
      <c r="DZQ7" s="111"/>
      <c r="DZR7" s="111"/>
      <c r="DZS7" s="111"/>
      <c r="DZT7" s="111"/>
      <c r="DZU7" s="111"/>
      <c r="DZV7" s="111"/>
      <c r="DZW7" s="111"/>
      <c r="DZX7" s="111"/>
      <c r="DZY7" s="111"/>
      <c r="DZZ7" s="111"/>
      <c r="EAA7" s="111"/>
      <c r="EAB7" s="111"/>
      <c r="EAC7" s="111"/>
      <c r="EAD7" s="111"/>
      <c r="EAE7" s="111"/>
      <c r="EAF7" s="111"/>
      <c r="EAG7" s="111"/>
      <c r="EAH7" s="111"/>
      <c r="EAI7" s="111"/>
      <c r="EAJ7" s="111"/>
      <c r="EAK7" s="111"/>
      <c r="EAL7" s="111"/>
      <c r="EAM7" s="111"/>
      <c r="EAN7" s="111"/>
      <c r="EAO7" s="111"/>
      <c r="EAP7" s="111"/>
      <c r="EAQ7" s="111"/>
      <c r="EAR7" s="111"/>
      <c r="EAS7" s="111"/>
      <c r="EAT7" s="111"/>
      <c r="EAU7" s="111"/>
      <c r="EAV7" s="111"/>
      <c r="EAW7" s="111"/>
      <c r="EAX7" s="111"/>
      <c r="EAY7" s="111"/>
      <c r="EAZ7" s="111"/>
      <c r="EBA7" s="111"/>
      <c r="EBB7" s="111"/>
      <c r="EBC7" s="111"/>
      <c r="EBD7" s="111"/>
      <c r="EBE7" s="111"/>
      <c r="EBF7" s="111"/>
      <c r="EBG7" s="111"/>
      <c r="EBH7" s="111"/>
      <c r="EBI7" s="111"/>
      <c r="EBJ7" s="111"/>
      <c r="EBK7" s="111"/>
      <c r="EBL7" s="111"/>
      <c r="EBM7" s="111"/>
      <c r="EBN7" s="111"/>
      <c r="EBO7" s="111"/>
      <c r="EBP7" s="111"/>
      <c r="EBQ7" s="111"/>
      <c r="EBR7" s="111"/>
      <c r="EBS7" s="111"/>
      <c r="EBT7" s="111"/>
      <c r="EBU7" s="111"/>
      <c r="EBV7" s="111"/>
      <c r="EBW7" s="111"/>
      <c r="EBX7" s="111"/>
      <c r="EBY7" s="111"/>
      <c r="EBZ7" s="111"/>
      <c r="ECA7" s="111"/>
      <c r="ECB7" s="111"/>
      <c r="ECC7" s="111"/>
      <c r="ECD7" s="111"/>
      <c r="ECE7" s="111"/>
      <c r="ECF7" s="111"/>
      <c r="ECG7" s="111"/>
      <c r="ECH7" s="111"/>
      <c r="ECI7" s="111"/>
      <c r="ECJ7" s="111"/>
      <c r="ECK7" s="111"/>
      <c r="ECL7" s="111"/>
      <c r="ECM7" s="111"/>
      <c r="ECN7" s="111"/>
      <c r="ECO7" s="111"/>
      <c r="ECP7" s="111"/>
      <c r="ECQ7" s="111"/>
      <c r="ECR7" s="111"/>
      <c r="ECS7" s="111"/>
      <c r="ECT7" s="111"/>
      <c r="ECU7" s="111"/>
      <c r="ECV7" s="111"/>
      <c r="ECW7" s="111"/>
      <c r="ECX7" s="111"/>
      <c r="ECY7" s="111"/>
      <c r="ECZ7" s="111"/>
      <c r="EDA7" s="111"/>
      <c r="EDB7" s="111"/>
      <c r="EDC7" s="111"/>
      <c r="EDD7" s="111"/>
      <c r="EDE7" s="111"/>
      <c r="EDF7" s="111"/>
      <c r="EDG7" s="111"/>
      <c r="EDH7" s="111"/>
      <c r="EDI7" s="111"/>
      <c r="EDJ7" s="111"/>
      <c r="EDK7" s="111"/>
      <c r="EDL7" s="111"/>
      <c r="EDM7" s="111"/>
      <c r="EDN7" s="111"/>
      <c r="EDO7" s="111"/>
      <c r="EDP7" s="111"/>
      <c r="EDQ7" s="111"/>
      <c r="EDR7" s="111"/>
      <c r="EDS7" s="111"/>
      <c r="EDT7" s="111"/>
      <c r="EDU7" s="111"/>
      <c r="EDV7" s="111"/>
      <c r="EDW7" s="111"/>
      <c r="EDX7" s="111"/>
      <c r="EDY7" s="111"/>
      <c r="EDZ7" s="111"/>
      <c r="EEA7" s="111"/>
      <c r="EEB7" s="111"/>
      <c r="EEC7" s="111"/>
      <c r="EED7" s="111"/>
      <c r="EEE7" s="111"/>
      <c r="EEF7" s="111"/>
      <c r="EEG7" s="111"/>
      <c r="EEH7" s="111"/>
      <c r="EEI7" s="111"/>
      <c r="EEJ7" s="111"/>
      <c r="EEK7" s="111"/>
      <c r="EEL7" s="111"/>
      <c r="EEM7" s="111"/>
      <c r="EEN7" s="111"/>
      <c r="EEO7" s="111"/>
      <c r="EEP7" s="111"/>
      <c r="EEQ7" s="111"/>
      <c r="EER7" s="111"/>
      <c r="EES7" s="111"/>
      <c r="EET7" s="111"/>
      <c r="EEU7" s="111"/>
      <c r="EEV7" s="111"/>
      <c r="EEW7" s="111"/>
      <c r="EEX7" s="111"/>
      <c r="EEY7" s="111"/>
      <c r="EEZ7" s="111"/>
      <c r="EFA7" s="111"/>
      <c r="EFB7" s="111"/>
      <c r="EFC7" s="111"/>
      <c r="EFD7" s="111"/>
      <c r="EFE7" s="111"/>
      <c r="EFF7" s="111"/>
      <c r="EFG7" s="111"/>
      <c r="EFH7" s="111"/>
      <c r="EFI7" s="111"/>
      <c r="EFJ7" s="111"/>
      <c r="EFK7" s="111"/>
      <c r="EFL7" s="111"/>
      <c r="EFM7" s="111"/>
      <c r="EFN7" s="111"/>
      <c r="EFO7" s="111"/>
      <c r="EFP7" s="111"/>
      <c r="EFQ7" s="111"/>
      <c r="EFR7" s="111"/>
      <c r="EFS7" s="111"/>
      <c r="EFT7" s="111"/>
      <c r="EFU7" s="111"/>
      <c r="EFV7" s="111"/>
      <c r="EFW7" s="111"/>
      <c r="EFX7" s="111"/>
      <c r="EFY7" s="111"/>
      <c r="EFZ7" s="111"/>
      <c r="EGA7" s="111"/>
      <c r="EGB7" s="111"/>
      <c r="EGC7" s="111"/>
      <c r="EGD7" s="111"/>
      <c r="EGE7" s="111"/>
      <c r="EGF7" s="111"/>
      <c r="EGG7" s="111"/>
      <c r="EGH7" s="111"/>
      <c r="EGI7" s="111"/>
      <c r="EGJ7" s="111"/>
      <c r="EGK7" s="111"/>
      <c r="EGL7" s="111"/>
      <c r="EGM7" s="111"/>
      <c r="EGN7" s="111"/>
      <c r="EGO7" s="111"/>
      <c r="EGP7" s="111"/>
      <c r="EGQ7" s="111"/>
      <c r="EGR7" s="111"/>
      <c r="EGS7" s="111"/>
      <c r="EGT7" s="111"/>
      <c r="EGU7" s="111"/>
      <c r="EGV7" s="111"/>
      <c r="EGW7" s="111"/>
      <c r="EGX7" s="111"/>
      <c r="EGY7" s="111"/>
      <c r="EGZ7" s="111"/>
      <c r="EHA7" s="111"/>
      <c r="EHB7" s="111"/>
      <c r="EHC7" s="111"/>
      <c r="EHD7" s="111"/>
      <c r="EHE7" s="111"/>
      <c r="EHF7" s="111"/>
      <c r="EHG7" s="111"/>
      <c r="EHH7" s="111"/>
      <c r="EHI7" s="111"/>
      <c r="EHJ7" s="111"/>
      <c r="EHK7" s="111"/>
      <c r="EHL7" s="111"/>
      <c r="EHM7" s="111"/>
      <c r="EHN7" s="111"/>
      <c r="EHO7" s="111"/>
      <c r="EHP7" s="111"/>
      <c r="EHQ7" s="111"/>
      <c r="EHR7" s="111"/>
      <c r="EHS7" s="111"/>
      <c r="EHT7" s="111"/>
      <c r="EHU7" s="111"/>
      <c r="EHV7" s="111"/>
      <c r="EHW7" s="111"/>
      <c r="EHX7" s="111"/>
      <c r="EHY7" s="111"/>
      <c r="EHZ7" s="111"/>
      <c r="EIA7" s="111"/>
      <c r="EIB7" s="111"/>
      <c r="EIC7" s="111"/>
      <c r="EID7" s="111"/>
      <c r="EIE7" s="111"/>
      <c r="EIF7" s="111"/>
      <c r="EIG7" s="111"/>
      <c r="EIH7" s="111"/>
      <c r="EII7" s="111"/>
      <c r="EIJ7" s="111"/>
      <c r="EIK7" s="111"/>
      <c r="EIL7" s="111"/>
      <c r="EIM7" s="111"/>
      <c r="EIN7" s="111"/>
      <c r="EIO7" s="111"/>
      <c r="EIP7" s="111"/>
      <c r="EIQ7" s="111"/>
      <c r="EIR7" s="111"/>
      <c r="EIS7" s="111"/>
      <c r="EIT7" s="111"/>
      <c r="EIU7" s="111"/>
      <c r="EIV7" s="111"/>
      <c r="EIW7" s="111"/>
      <c r="EIX7" s="111"/>
      <c r="EIY7" s="111"/>
      <c r="EIZ7" s="111"/>
      <c r="EJA7" s="111"/>
      <c r="EJB7" s="111"/>
      <c r="EJC7" s="111"/>
      <c r="EJD7" s="111"/>
      <c r="EJE7" s="111"/>
      <c r="EJF7" s="111"/>
      <c r="EJG7" s="111"/>
      <c r="EJH7" s="111"/>
      <c r="EJI7" s="111"/>
      <c r="EJJ7" s="111"/>
      <c r="EJK7" s="111"/>
      <c r="EJL7" s="111"/>
      <c r="EJM7" s="111"/>
      <c r="EJN7" s="111"/>
      <c r="EJO7" s="111"/>
      <c r="EJP7" s="111"/>
      <c r="EJQ7" s="111"/>
      <c r="EJR7" s="111"/>
      <c r="EJS7" s="111"/>
      <c r="EJT7" s="111"/>
      <c r="EJU7" s="111"/>
      <c r="EJV7" s="111"/>
      <c r="EJW7" s="111"/>
      <c r="EJX7" s="111"/>
      <c r="EJY7" s="111"/>
      <c r="EJZ7" s="111"/>
      <c r="EKA7" s="111"/>
      <c r="EKB7" s="111"/>
      <c r="EKC7" s="111"/>
      <c r="EKD7" s="111"/>
      <c r="EKE7" s="111"/>
      <c r="EKF7" s="111"/>
      <c r="EKG7" s="111"/>
      <c r="EKH7" s="111"/>
      <c r="EKI7" s="111"/>
      <c r="EKJ7" s="111"/>
      <c r="EKK7" s="111"/>
      <c r="EKL7" s="111"/>
      <c r="EKM7" s="111"/>
      <c r="EKN7" s="111"/>
      <c r="EKO7" s="111"/>
      <c r="EKP7" s="111"/>
      <c r="EKQ7" s="111"/>
      <c r="EKR7" s="111"/>
      <c r="EKS7" s="111"/>
      <c r="EKT7" s="111"/>
      <c r="EKU7" s="111"/>
      <c r="EKV7" s="111"/>
      <c r="EKW7" s="111"/>
      <c r="EKX7" s="111"/>
      <c r="EKY7" s="111"/>
      <c r="EKZ7" s="111"/>
      <c r="ELA7" s="111"/>
      <c r="ELB7" s="111"/>
      <c r="ELC7" s="111"/>
      <c r="ELD7" s="111"/>
      <c r="ELE7" s="111"/>
      <c r="ELF7" s="111"/>
      <c r="ELG7" s="111"/>
      <c r="ELH7" s="111"/>
      <c r="ELI7" s="111"/>
      <c r="ELJ7" s="111"/>
      <c r="ELK7" s="111"/>
      <c r="ELL7" s="111"/>
      <c r="ELM7" s="111"/>
      <c r="ELN7" s="111"/>
      <c r="ELO7" s="111"/>
      <c r="ELP7" s="111"/>
      <c r="ELQ7" s="111"/>
      <c r="ELR7" s="111"/>
      <c r="ELS7" s="111"/>
      <c r="ELT7" s="111"/>
      <c r="ELU7" s="111"/>
      <c r="ELV7" s="111"/>
      <c r="ELW7" s="111"/>
      <c r="ELX7" s="111"/>
      <c r="ELY7" s="111"/>
      <c r="ELZ7" s="111"/>
      <c r="EMA7" s="111"/>
      <c r="EMB7" s="111"/>
      <c r="EMC7" s="111"/>
      <c r="EMD7" s="111"/>
      <c r="EME7" s="111"/>
      <c r="EMF7" s="111"/>
      <c r="EMG7" s="111"/>
      <c r="EMH7" s="111"/>
      <c r="EMI7" s="111"/>
      <c r="EMJ7" s="111"/>
      <c r="EMK7" s="111"/>
      <c r="EML7" s="111"/>
      <c r="EMM7" s="111"/>
      <c r="EMN7" s="111"/>
      <c r="EMO7" s="111"/>
      <c r="EMP7" s="111"/>
      <c r="EMQ7" s="111"/>
      <c r="EMR7" s="111"/>
      <c r="EMS7" s="111"/>
      <c r="EMT7" s="111"/>
      <c r="EMU7" s="111"/>
      <c r="EMV7" s="111"/>
      <c r="EMW7" s="111"/>
      <c r="EMX7" s="111"/>
      <c r="EMY7" s="111"/>
      <c r="EMZ7" s="111"/>
      <c r="ENA7" s="111"/>
      <c r="ENB7" s="111"/>
      <c r="ENC7" s="111"/>
      <c r="END7" s="111"/>
      <c r="ENE7" s="111"/>
      <c r="ENF7" s="111"/>
      <c r="ENG7" s="111"/>
      <c r="ENH7" s="111"/>
      <c r="ENI7" s="111"/>
      <c r="ENJ7" s="111"/>
      <c r="ENK7" s="111"/>
      <c r="ENL7" s="111"/>
      <c r="ENM7" s="111"/>
      <c r="ENN7" s="111"/>
      <c r="ENO7" s="111"/>
      <c r="ENP7" s="111"/>
      <c r="ENQ7" s="111"/>
      <c r="ENR7" s="111"/>
      <c r="ENS7" s="111"/>
      <c r="ENT7" s="111"/>
      <c r="ENU7" s="111"/>
      <c r="ENV7" s="111"/>
      <c r="ENW7" s="111"/>
      <c r="ENX7" s="111"/>
      <c r="ENY7" s="111"/>
      <c r="ENZ7" s="111"/>
      <c r="EOA7" s="111"/>
      <c r="EOB7" s="111"/>
      <c r="EOC7" s="111"/>
      <c r="EOD7" s="111"/>
      <c r="EOE7" s="111"/>
      <c r="EOF7" s="111"/>
      <c r="EOG7" s="111"/>
      <c r="EOH7" s="111"/>
      <c r="EOI7" s="111"/>
      <c r="EOJ7" s="111"/>
      <c r="EOK7" s="111"/>
      <c r="EOL7" s="111"/>
      <c r="EOM7" s="111"/>
      <c r="EON7" s="111"/>
      <c r="EOO7" s="111"/>
      <c r="EOP7" s="111"/>
      <c r="EOQ7" s="111"/>
      <c r="EOR7" s="111"/>
      <c r="EOS7" s="111"/>
      <c r="EOT7" s="111"/>
      <c r="EOU7" s="111"/>
      <c r="EOV7" s="111"/>
      <c r="EOW7" s="111"/>
      <c r="EOX7" s="111"/>
      <c r="EOY7" s="111"/>
      <c r="EOZ7" s="111"/>
      <c r="EPA7" s="111"/>
      <c r="EPB7" s="111"/>
      <c r="EPC7" s="111"/>
      <c r="EPD7" s="111"/>
      <c r="EPE7" s="111"/>
      <c r="EPF7" s="111"/>
      <c r="EPG7" s="111"/>
      <c r="EPH7" s="111"/>
      <c r="EPI7" s="111"/>
      <c r="EPJ7" s="111"/>
      <c r="EPK7" s="111"/>
      <c r="EPL7" s="111"/>
      <c r="EPM7" s="111"/>
      <c r="EPN7" s="111"/>
      <c r="EPO7" s="111"/>
      <c r="EPP7" s="111"/>
      <c r="EPQ7" s="111"/>
      <c r="EPR7" s="111"/>
      <c r="EPS7" s="111"/>
      <c r="EPT7" s="111"/>
      <c r="EPU7" s="111"/>
      <c r="EPV7" s="111"/>
      <c r="EPW7" s="111"/>
      <c r="EPX7" s="111"/>
      <c r="EPY7" s="111"/>
      <c r="EPZ7" s="111"/>
      <c r="EQA7" s="111"/>
      <c r="EQB7" s="111"/>
      <c r="EQC7" s="111"/>
      <c r="EQD7" s="111"/>
      <c r="EQE7" s="111"/>
      <c r="EQF7" s="111"/>
      <c r="EQG7" s="111"/>
      <c r="EQH7" s="111"/>
      <c r="EQI7" s="111"/>
      <c r="EQJ7" s="111"/>
      <c r="EQK7" s="111"/>
      <c r="EQL7" s="111"/>
      <c r="EQM7" s="111"/>
      <c r="EQN7" s="111"/>
      <c r="EQO7" s="111"/>
      <c r="EQP7" s="111"/>
      <c r="EQQ7" s="111"/>
      <c r="EQR7" s="111"/>
      <c r="EQS7" s="111"/>
      <c r="EQT7" s="111"/>
      <c r="EQU7" s="111"/>
      <c r="EQV7" s="111"/>
      <c r="EQW7" s="111"/>
      <c r="EQX7" s="111"/>
      <c r="EQY7" s="111"/>
      <c r="EQZ7" s="111"/>
      <c r="ERA7" s="111"/>
      <c r="ERB7" s="111"/>
      <c r="ERC7" s="111"/>
      <c r="ERD7" s="111"/>
      <c r="ERE7" s="111"/>
      <c r="ERF7" s="111"/>
      <c r="ERG7" s="111"/>
      <c r="ERH7" s="111"/>
      <c r="ERI7" s="111"/>
      <c r="ERJ7" s="111"/>
      <c r="ERK7" s="111"/>
      <c r="ERL7" s="111"/>
      <c r="ERM7" s="111"/>
      <c r="ERN7" s="111"/>
      <c r="ERO7" s="111"/>
      <c r="ERP7" s="111"/>
      <c r="ERQ7" s="111"/>
      <c r="ERR7" s="111"/>
      <c r="ERS7" s="111"/>
      <c r="ERT7" s="111"/>
      <c r="ERU7" s="111"/>
      <c r="ERV7" s="111"/>
      <c r="ERW7" s="111"/>
      <c r="ERX7" s="111"/>
      <c r="ERY7" s="111"/>
      <c r="ERZ7" s="111"/>
      <c r="ESA7" s="111"/>
      <c r="ESB7" s="111"/>
      <c r="ESC7" s="111"/>
      <c r="ESD7" s="111"/>
      <c r="ESE7" s="111"/>
      <c r="ESF7" s="111"/>
      <c r="ESG7" s="111"/>
      <c r="ESH7" s="111"/>
      <c r="ESI7" s="111"/>
      <c r="ESJ7" s="111"/>
      <c r="ESK7" s="111"/>
      <c r="ESL7" s="111"/>
      <c r="ESM7" s="111"/>
      <c r="ESN7" s="111"/>
      <c r="ESO7" s="111"/>
      <c r="ESP7" s="111"/>
      <c r="ESQ7" s="111"/>
      <c r="ESR7" s="111"/>
      <c r="ESS7" s="111"/>
      <c r="EST7" s="111"/>
      <c r="ESU7" s="111"/>
      <c r="ESV7" s="111"/>
      <c r="ESW7" s="111"/>
      <c r="ESX7" s="111"/>
      <c r="ESY7" s="111"/>
      <c r="ESZ7" s="111"/>
      <c r="ETA7" s="111"/>
      <c r="ETB7" s="111"/>
      <c r="ETC7" s="111"/>
      <c r="ETD7" s="111"/>
      <c r="ETE7" s="111"/>
      <c r="ETF7" s="111"/>
      <c r="ETG7" s="111"/>
      <c r="ETH7" s="111"/>
      <c r="ETI7" s="111"/>
      <c r="ETJ7" s="111"/>
      <c r="ETK7" s="111"/>
      <c r="ETL7" s="111"/>
      <c r="ETM7" s="111"/>
      <c r="ETN7" s="111"/>
      <c r="ETO7" s="111"/>
      <c r="ETP7" s="111"/>
      <c r="ETQ7" s="111"/>
      <c r="ETR7" s="111"/>
      <c r="ETS7" s="111"/>
      <c r="ETT7" s="111"/>
      <c r="ETU7" s="111"/>
      <c r="ETV7" s="111"/>
      <c r="ETW7" s="111"/>
      <c r="ETX7" s="111"/>
      <c r="ETY7" s="111"/>
      <c r="ETZ7" s="111"/>
      <c r="EUA7" s="111"/>
      <c r="EUB7" s="111"/>
      <c r="EUC7" s="111"/>
      <c r="EUD7" s="111"/>
      <c r="EUE7" s="111"/>
      <c r="EUF7" s="111"/>
      <c r="EUG7" s="111"/>
      <c r="EUH7" s="111"/>
      <c r="EUI7" s="111"/>
      <c r="EUJ7" s="111"/>
      <c r="EUK7" s="111"/>
      <c r="EUL7" s="111"/>
      <c r="EUM7" s="111"/>
      <c r="EUN7" s="111"/>
      <c r="EUO7" s="111"/>
      <c r="EUP7" s="111"/>
      <c r="EUQ7" s="111"/>
      <c r="EUR7" s="111"/>
      <c r="EUS7" s="111"/>
      <c r="EUT7" s="111"/>
      <c r="EUU7" s="111"/>
      <c r="EUV7" s="111"/>
      <c r="EUW7" s="111"/>
      <c r="EUX7" s="111"/>
      <c r="EUY7" s="111"/>
      <c r="EUZ7" s="111"/>
      <c r="EVA7" s="111"/>
      <c r="EVB7" s="111"/>
      <c r="EVC7" s="111"/>
      <c r="EVD7" s="111"/>
      <c r="EVE7" s="111"/>
      <c r="EVF7" s="111"/>
      <c r="EVG7" s="111"/>
      <c r="EVH7" s="111"/>
      <c r="EVI7" s="111"/>
      <c r="EVJ7" s="111"/>
      <c r="EVK7" s="111"/>
      <c r="EVL7" s="111"/>
      <c r="EVM7" s="111"/>
      <c r="EVN7" s="111"/>
      <c r="EVO7" s="111"/>
      <c r="EVP7" s="111"/>
      <c r="EVQ7" s="111"/>
      <c r="EVR7" s="111"/>
      <c r="EVS7" s="111"/>
      <c r="EVT7" s="111"/>
      <c r="EVU7" s="111"/>
      <c r="EVV7" s="111"/>
      <c r="EVW7" s="111"/>
      <c r="EVX7" s="111"/>
      <c r="EVY7" s="111"/>
      <c r="EVZ7" s="111"/>
      <c r="EWA7" s="111"/>
      <c r="EWB7" s="111"/>
      <c r="EWC7" s="111"/>
      <c r="EWD7" s="111"/>
      <c r="EWE7" s="111"/>
      <c r="EWF7" s="111"/>
      <c r="EWG7" s="111"/>
      <c r="EWH7" s="111"/>
      <c r="EWI7" s="111"/>
      <c r="EWJ7" s="111"/>
      <c r="EWK7" s="111"/>
      <c r="EWL7" s="111"/>
      <c r="EWM7" s="111"/>
      <c r="EWN7" s="111"/>
      <c r="EWO7" s="111"/>
      <c r="EWP7" s="111"/>
      <c r="EWQ7" s="111"/>
      <c r="EWR7" s="111"/>
      <c r="EWS7" s="111"/>
      <c r="EWT7" s="111"/>
      <c r="EWU7" s="111"/>
      <c r="EWV7" s="111"/>
      <c r="EWW7" s="111"/>
      <c r="EWX7" s="111"/>
      <c r="EWY7" s="111"/>
      <c r="EWZ7" s="111"/>
      <c r="EXA7" s="111"/>
      <c r="EXB7" s="111"/>
      <c r="EXC7" s="111"/>
      <c r="EXD7" s="111"/>
      <c r="EXE7" s="111"/>
      <c r="EXF7" s="111"/>
      <c r="EXG7" s="111"/>
      <c r="EXH7" s="111"/>
      <c r="EXI7" s="111"/>
      <c r="EXJ7" s="111"/>
      <c r="EXK7" s="111"/>
      <c r="EXL7" s="111"/>
      <c r="EXM7" s="111"/>
      <c r="EXN7" s="111"/>
      <c r="EXO7" s="111"/>
      <c r="EXP7" s="111"/>
      <c r="EXQ7" s="111"/>
      <c r="EXR7" s="111"/>
      <c r="EXS7" s="111"/>
      <c r="EXT7" s="111"/>
      <c r="EXU7" s="111"/>
      <c r="EXV7" s="111"/>
      <c r="EXW7" s="111"/>
      <c r="EXX7" s="111"/>
      <c r="EXY7" s="111"/>
      <c r="EXZ7" s="111"/>
      <c r="EYA7" s="111"/>
      <c r="EYB7" s="111"/>
      <c r="EYC7" s="111"/>
      <c r="EYD7" s="111"/>
      <c r="EYE7" s="111"/>
      <c r="EYF7" s="111"/>
      <c r="EYG7" s="111"/>
      <c r="EYH7" s="111"/>
      <c r="EYI7" s="111"/>
      <c r="EYJ7" s="111"/>
      <c r="EYK7" s="111"/>
      <c r="EYL7" s="111"/>
      <c r="EYM7" s="111"/>
      <c r="EYN7" s="111"/>
      <c r="EYO7" s="111"/>
      <c r="EYP7" s="111"/>
      <c r="EYQ7" s="111"/>
      <c r="EYR7" s="111"/>
      <c r="EYS7" s="111"/>
      <c r="EYT7" s="111"/>
      <c r="EYU7" s="111"/>
      <c r="EYV7" s="111"/>
      <c r="EYW7" s="111"/>
      <c r="EYX7" s="111"/>
      <c r="EYY7" s="111"/>
      <c r="EYZ7" s="111"/>
      <c r="EZA7" s="111"/>
      <c r="EZB7" s="111"/>
      <c r="EZC7" s="111"/>
      <c r="EZD7" s="111"/>
      <c r="EZE7" s="111"/>
      <c r="EZF7" s="111"/>
      <c r="EZG7" s="111"/>
      <c r="EZH7" s="111"/>
      <c r="EZI7" s="111"/>
      <c r="EZJ7" s="111"/>
      <c r="EZK7" s="111"/>
      <c r="EZL7" s="111"/>
      <c r="EZM7" s="111"/>
      <c r="EZN7" s="111"/>
      <c r="EZO7" s="111"/>
      <c r="EZP7" s="111"/>
      <c r="EZQ7" s="111"/>
      <c r="EZR7" s="111"/>
      <c r="EZS7" s="111"/>
      <c r="EZT7" s="111"/>
      <c r="EZU7" s="111"/>
      <c r="EZV7" s="111"/>
      <c r="EZW7" s="111"/>
      <c r="EZX7" s="111"/>
      <c r="EZY7" s="111"/>
      <c r="EZZ7" s="111"/>
      <c r="FAA7" s="111"/>
      <c r="FAB7" s="111"/>
      <c r="FAC7" s="111"/>
      <c r="FAD7" s="111"/>
      <c r="FAE7" s="111"/>
      <c r="FAF7" s="111"/>
      <c r="FAG7" s="111"/>
      <c r="FAH7" s="111"/>
      <c r="FAI7" s="111"/>
      <c r="FAJ7" s="111"/>
      <c r="FAK7" s="111"/>
      <c r="FAL7" s="111"/>
      <c r="FAM7" s="111"/>
      <c r="FAN7" s="111"/>
      <c r="FAO7" s="111"/>
      <c r="FAP7" s="111"/>
      <c r="FAQ7" s="111"/>
      <c r="FAR7" s="111"/>
      <c r="FAS7" s="111"/>
      <c r="FAT7" s="111"/>
      <c r="FAU7" s="111"/>
      <c r="FAV7" s="111"/>
      <c r="FAW7" s="111"/>
      <c r="FAX7" s="111"/>
      <c r="FAY7" s="111"/>
      <c r="FAZ7" s="111"/>
      <c r="FBA7" s="111"/>
      <c r="FBB7" s="111"/>
      <c r="FBC7" s="111"/>
      <c r="FBD7" s="111"/>
      <c r="FBE7" s="111"/>
      <c r="FBF7" s="111"/>
      <c r="FBG7" s="111"/>
      <c r="FBH7" s="111"/>
      <c r="FBI7" s="111"/>
      <c r="FBJ7" s="111"/>
      <c r="FBK7" s="111"/>
      <c r="FBL7" s="111"/>
      <c r="FBM7" s="111"/>
      <c r="FBN7" s="111"/>
      <c r="FBO7" s="111"/>
      <c r="FBP7" s="111"/>
      <c r="FBQ7" s="111"/>
      <c r="FBR7" s="111"/>
      <c r="FBS7" s="111"/>
      <c r="FBT7" s="111"/>
      <c r="FBU7" s="111"/>
      <c r="FBV7" s="111"/>
      <c r="FBW7" s="111"/>
      <c r="FBX7" s="111"/>
      <c r="FBY7" s="111"/>
      <c r="FBZ7" s="111"/>
      <c r="FCA7" s="111"/>
      <c r="FCB7" s="111"/>
      <c r="FCC7" s="111"/>
      <c r="FCD7" s="111"/>
      <c r="FCE7" s="111"/>
      <c r="FCF7" s="111"/>
      <c r="FCG7" s="111"/>
      <c r="FCH7" s="111"/>
      <c r="FCI7" s="111"/>
      <c r="FCJ7" s="111"/>
      <c r="FCK7" s="111"/>
      <c r="FCL7" s="111"/>
      <c r="FCM7" s="111"/>
      <c r="FCN7" s="111"/>
      <c r="FCO7" s="111"/>
      <c r="FCP7" s="111"/>
      <c r="FCQ7" s="111"/>
      <c r="FCR7" s="111"/>
      <c r="FCS7" s="111"/>
      <c r="FCT7" s="111"/>
      <c r="FCU7" s="111"/>
      <c r="FCV7" s="111"/>
      <c r="FCW7" s="111"/>
      <c r="FCX7" s="111"/>
      <c r="FCY7" s="111"/>
      <c r="FCZ7" s="111"/>
      <c r="FDA7" s="111"/>
      <c r="FDB7" s="111"/>
      <c r="FDC7" s="111"/>
      <c r="FDD7" s="111"/>
      <c r="FDE7" s="111"/>
      <c r="FDF7" s="111"/>
      <c r="FDG7" s="111"/>
      <c r="FDH7" s="111"/>
      <c r="FDI7" s="111"/>
      <c r="FDJ7" s="111"/>
      <c r="FDK7" s="111"/>
      <c r="FDL7" s="111"/>
      <c r="FDM7" s="111"/>
      <c r="FDN7" s="111"/>
      <c r="FDO7" s="111"/>
      <c r="FDP7" s="111"/>
      <c r="FDQ7" s="111"/>
      <c r="FDR7" s="111"/>
      <c r="FDS7" s="111"/>
      <c r="FDT7" s="111"/>
      <c r="FDU7" s="111"/>
      <c r="FDV7" s="111"/>
      <c r="FDW7" s="111"/>
      <c r="FDX7" s="111"/>
      <c r="FDY7" s="111"/>
      <c r="FDZ7" s="111"/>
      <c r="FEA7" s="111"/>
      <c r="FEB7" s="111"/>
      <c r="FEC7" s="111"/>
      <c r="FED7" s="111"/>
      <c r="FEE7" s="111"/>
      <c r="FEF7" s="111"/>
      <c r="FEG7" s="111"/>
      <c r="FEH7" s="111"/>
      <c r="FEI7" s="111"/>
      <c r="FEJ7" s="111"/>
      <c r="FEK7" s="111"/>
      <c r="FEL7" s="111"/>
      <c r="FEM7" s="111"/>
      <c r="FEN7" s="111"/>
      <c r="FEO7" s="111"/>
      <c r="FEP7" s="111"/>
      <c r="FEQ7" s="111"/>
      <c r="FER7" s="111"/>
      <c r="FES7" s="111"/>
      <c r="FET7" s="111"/>
      <c r="FEU7" s="111"/>
      <c r="FEV7" s="111"/>
      <c r="FEW7" s="111"/>
      <c r="FEX7" s="111"/>
      <c r="FEY7" s="111"/>
      <c r="FEZ7" s="111"/>
      <c r="FFA7" s="111"/>
      <c r="FFB7" s="111"/>
      <c r="FFC7" s="111"/>
      <c r="FFD7" s="111"/>
      <c r="FFE7" s="111"/>
      <c r="FFF7" s="111"/>
      <c r="FFG7" s="111"/>
      <c r="FFH7" s="111"/>
      <c r="FFI7" s="111"/>
      <c r="FFJ7" s="111"/>
      <c r="FFK7" s="111"/>
      <c r="FFL7" s="111"/>
      <c r="FFM7" s="111"/>
      <c r="FFN7" s="111"/>
      <c r="FFO7" s="111"/>
      <c r="FFP7" s="111"/>
      <c r="FFQ7" s="111"/>
      <c r="FFR7" s="111"/>
      <c r="FFS7" s="111"/>
      <c r="FFT7" s="111"/>
      <c r="FFU7" s="111"/>
      <c r="FFV7" s="111"/>
      <c r="FFW7" s="111"/>
      <c r="FFX7" s="111"/>
      <c r="FFY7" s="111"/>
      <c r="FFZ7" s="111"/>
      <c r="FGA7" s="111"/>
      <c r="FGB7" s="111"/>
      <c r="FGC7" s="111"/>
      <c r="FGD7" s="111"/>
      <c r="FGE7" s="111"/>
      <c r="FGF7" s="111"/>
      <c r="FGG7" s="111"/>
      <c r="FGH7" s="111"/>
      <c r="FGI7" s="111"/>
      <c r="FGJ7" s="111"/>
      <c r="FGK7" s="111"/>
      <c r="FGL7" s="111"/>
      <c r="FGM7" s="111"/>
      <c r="FGN7" s="111"/>
      <c r="FGO7" s="111"/>
      <c r="FGP7" s="111"/>
      <c r="FGQ7" s="111"/>
      <c r="FGR7" s="111"/>
      <c r="FGS7" s="111"/>
      <c r="FGT7" s="111"/>
      <c r="FGU7" s="111"/>
      <c r="FGV7" s="111"/>
      <c r="FGW7" s="111"/>
      <c r="FGX7" s="111"/>
      <c r="FGY7" s="111"/>
      <c r="FGZ7" s="111"/>
      <c r="FHA7" s="111"/>
      <c r="FHB7" s="111"/>
      <c r="FHC7" s="111"/>
      <c r="FHD7" s="111"/>
      <c r="FHE7" s="111"/>
      <c r="FHF7" s="111"/>
      <c r="FHG7" s="111"/>
      <c r="FHH7" s="111"/>
      <c r="FHI7" s="111"/>
      <c r="FHJ7" s="111"/>
      <c r="FHK7" s="111"/>
      <c r="FHL7" s="111"/>
      <c r="FHM7" s="111"/>
      <c r="FHN7" s="111"/>
      <c r="FHO7" s="111"/>
      <c r="FHP7" s="111"/>
      <c r="FHQ7" s="111"/>
      <c r="FHR7" s="111"/>
      <c r="FHS7" s="111"/>
      <c r="FHT7" s="111"/>
      <c r="FHU7" s="111"/>
      <c r="FHV7" s="111"/>
      <c r="FHW7" s="111"/>
      <c r="FHX7" s="111"/>
      <c r="FHY7" s="111"/>
      <c r="FHZ7" s="111"/>
      <c r="FIA7" s="111"/>
      <c r="FIB7" s="111"/>
      <c r="FIC7" s="111"/>
      <c r="FID7" s="111"/>
      <c r="FIE7" s="111"/>
      <c r="FIF7" s="111"/>
      <c r="FIG7" s="111"/>
      <c r="FIH7" s="111"/>
      <c r="FII7" s="111"/>
      <c r="FIJ7" s="111"/>
      <c r="FIK7" s="111"/>
      <c r="FIL7" s="111"/>
      <c r="FIM7" s="111"/>
      <c r="FIN7" s="111"/>
      <c r="FIO7" s="111"/>
      <c r="FIP7" s="111"/>
      <c r="FIQ7" s="111"/>
      <c r="FIR7" s="111"/>
      <c r="FIS7" s="111"/>
      <c r="FIT7" s="111"/>
      <c r="FIU7" s="111"/>
      <c r="FIV7" s="111"/>
      <c r="FIW7" s="111"/>
      <c r="FIX7" s="111"/>
      <c r="FIY7" s="111"/>
      <c r="FIZ7" s="111"/>
      <c r="FJA7" s="111"/>
      <c r="FJB7" s="111"/>
      <c r="FJC7" s="111"/>
      <c r="FJD7" s="111"/>
      <c r="FJE7" s="111"/>
      <c r="FJF7" s="111"/>
      <c r="FJG7" s="111"/>
      <c r="FJH7" s="111"/>
      <c r="FJI7" s="111"/>
      <c r="FJJ7" s="111"/>
      <c r="FJK7" s="111"/>
      <c r="FJL7" s="111"/>
      <c r="FJM7" s="111"/>
      <c r="FJN7" s="111"/>
      <c r="FJO7" s="111"/>
      <c r="FJP7" s="111"/>
      <c r="FJQ7" s="111"/>
      <c r="FJR7" s="111"/>
      <c r="FJS7" s="111"/>
      <c r="FJT7" s="111"/>
      <c r="FJU7" s="111"/>
      <c r="FJV7" s="111"/>
      <c r="FJW7" s="111"/>
      <c r="FJX7" s="111"/>
      <c r="FJY7" s="111"/>
      <c r="FJZ7" s="111"/>
      <c r="FKA7" s="111"/>
      <c r="FKB7" s="111"/>
      <c r="FKC7" s="111"/>
      <c r="FKD7" s="111"/>
      <c r="FKE7" s="111"/>
      <c r="FKF7" s="111"/>
      <c r="FKG7" s="111"/>
      <c r="FKH7" s="111"/>
      <c r="FKI7" s="111"/>
      <c r="FKJ7" s="111"/>
      <c r="FKK7" s="111"/>
      <c r="FKL7" s="111"/>
      <c r="FKM7" s="111"/>
      <c r="FKN7" s="111"/>
      <c r="FKO7" s="111"/>
      <c r="FKP7" s="111"/>
      <c r="FKQ7" s="111"/>
      <c r="FKR7" s="111"/>
      <c r="FKS7" s="111"/>
      <c r="FKT7" s="111"/>
      <c r="FKU7" s="111"/>
      <c r="FKV7" s="111"/>
      <c r="FKW7" s="111"/>
      <c r="FKX7" s="111"/>
      <c r="FKY7" s="111"/>
      <c r="FKZ7" s="111"/>
      <c r="FLA7" s="111"/>
      <c r="FLB7" s="111"/>
      <c r="FLC7" s="111"/>
      <c r="FLD7" s="111"/>
      <c r="FLE7" s="111"/>
      <c r="FLF7" s="111"/>
      <c r="FLG7" s="111"/>
      <c r="FLH7" s="111"/>
      <c r="FLI7" s="111"/>
      <c r="FLJ7" s="111"/>
      <c r="FLK7" s="111"/>
      <c r="FLL7" s="111"/>
      <c r="FLM7" s="111"/>
      <c r="FLN7" s="111"/>
      <c r="FLO7" s="111"/>
      <c r="FLP7" s="111"/>
      <c r="FLQ7" s="111"/>
      <c r="FLR7" s="111"/>
      <c r="FLS7" s="111"/>
      <c r="FLT7" s="111"/>
      <c r="FLU7" s="111"/>
      <c r="FLV7" s="111"/>
      <c r="FLW7" s="111"/>
      <c r="FLX7" s="111"/>
      <c r="FLY7" s="111"/>
      <c r="FLZ7" s="111"/>
      <c r="FMA7" s="111"/>
      <c r="FMB7" s="111"/>
      <c r="FMC7" s="111"/>
      <c r="FMD7" s="111"/>
      <c r="FME7" s="111"/>
      <c r="FMF7" s="111"/>
      <c r="FMG7" s="111"/>
      <c r="FMH7" s="111"/>
      <c r="FMI7" s="111"/>
      <c r="FMJ7" s="111"/>
      <c r="FMK7" s="111"/>
      <c r="FML7" s="111"/>
      <c r="FMM7" s="111"/>
      <c r="FMN7" s="111"/>
      <c r="FMO7" s="111"/>
      <c r="FMP7" s="111"/>
      <c r="FMQ7" s="111"/>
      <c r="FMR7" s="111"/>
      <c r="FMS7" s="111"/>
      <c r="FMT7" s="111"/>
      <c r="FMU7" s="111"/>
      <c r="FMV7" s="111"/>
      <c r="FMW7" s="111"/>
      <c r="FMX7" s="111"/>
      <c r="FMY7" s="111"/>
      <c r="FMZ7" s="111"/>
      <c r="FNA7" s="111"/>
      <c r="FNB7" s="111"/>
      <c r="FNC7" s="111"/>
      <c r="FND7" s="111"/>
      <c r="FNE7" s="111"/>
      <c r="FNF7" s="111"/>
      <c r="FNG7" s="111"/>
      <c r="FNH7" s="111"/>
      <c r="FNI7" s="111"/>
      <c r="FNJ7" s="111"/>
      <c r="FNK7" s="111"/>
      <c r="FNL7" s="111"/>
      <c r="FNM7" s="111"/>
      <c r="FNN7" s="111"/>
      <c r="FNO7" s="111"/>
      <c r="FNP7" s="111"/>
      <c r="FNQ7" s="111"/>
      <c r="FNR7" s="111"/>
      <c r="FNS7" s="111"/>
      <c r="FNT7" s="111"/>
      <c r="FNU7" s="111"/>
      <c r="FNV7" s="111"/>
      <c r="FNW7" s="111"/>
      <c r="FNX7" s="111"/>
      <c r="FNY7" s="111"/>
      <c r="FNZ7" s="111"/>
      <c r="FOA7" s="111"/>
      <c r="FOB7" s="111"/>
      <c r="FOC7" s="111"/>
      <c r="FOD7" s="111"/>
      <c r="FOE7" s="111"/>
      <c r="FOF7" s="111"/>
      <c r="FOG7" s="111"/>
      <c r="FOH7" s="111"/>
      <c r="FOI7" s="111"/>
      <c r="FOJ7" s="111"/>
      <c r="FOK7" s="111"/>
      <c r="FOL7" s="111"/>
      <c r="FOM7" s="111"/>
      <c r="FON7" s="111"/>
      <c r="FOO7" s="111"/>
      <c r="FOP7" s="111"/>
      <c r="FOQ7" s="111"/>
      <c r="FOR7" s="111"/>
      <c r="FOS7" s="111"/>
      <c r="FOT7" s="111"/>
      <c r="FOU7" s="111"/>
      <c r="FOV7" s="111"/>
      <c r="FOW7" s="111"/>
      <c r="FOX7" s="111"/>
      <c r="FOY7" s="111"/>
      <c r="FOZ7" s="111"/>
      <c r="FPA7" s="111"/>
      <c r="FPB7" s="111"/>
      <c r="FPC7" s="111"/>
      <c r="FPD7" s="111"/>
      <c r="FPE7" s="111"/>
      <c r="FPF7" s="111"/>
      <c r="FPG7" s="111"/>
      <c r="FPH7" s="111"/>
      <c r="FPI7" s="111"/>
      <c r="FPJ7" s="111"/>
      <c r="FPK7" s="111"/>
      <c r="FPL7" s="111"/>
      <c r="FPM7" s="111"/>
      <c r="FPN7" s="111"/>
      <c r="FPO7" s="111"/>
      <c r="FPP7" s="111"/>
      <c r="FPQ7" s="111"/>
      <c r="FPR7" s="111"/>
      <c r="FPS7" s="111"/>
      <c r="FPT7" s="111"/>
      <c r="FPU7" s="111"/>
      <c r="FPV7" s="111"/>
      <c r="FPW7" s="111"/>
      <c r="FPX7" s="111"/>
      <c r="FPY7" s="111"/>
      <c r="FPZ7" s="111"/>
      <c r="FQA7" s="111"/>
      <c r="FQB7" s="111"/>
      <c r="FQC7" s="111"/>
      <c r="FQD7" s="111"/>
      <c r="FQE7" s="111"/>
      <c r="FQF7" s="111"/>
      <c r="FQG7" s="111"/>
      <c r="FQH7" s="111"/>
      <c r="FQI7" s="111"/>
      <c r="FQJ7" s="111"/>
      <c r="FQK7" s="111"/>
      <c r="FQL7" s="111"/>
      <c r="FQM7" s="111"/>
      <c r="FQN7" s="111"/>
      <c r="FQO7" s="111"/>
      <c r="FQP7" s="111"/>
      <c r="FQQ7" s="111"/>
      <c r="FQR7" s="111"/>
      <c r="FQS7" s="111"/>
      <c r="FQT7" s="111"/>
      <c r="FQU7" s="111"/>
      <c r="FQV7" s="111"/>
      <c r="FQW7" s="111"/>
      <c r="FQX7" s="111"/>
      <c r="FQY7" s="111"/>
      <c r="FQZ7" s="111"/>
      <c r="FRA7" s="111"/>
      <c r="FRB7" s="111"/>
      <c r="FRC7" s="111"/>
      <c r="FRD7" s="111"/>
      <c r="FRE7" s="111"/>
      <c r="FRF7" s="111"/>
      <c r="FRG7" s="111"/>
      <c r="FRH7" s="111"/>
      <c r="FRI7" s="111"/>
      <c r="FRJ7" s="111"/>
      <c r="FRK7" s="111"/>
      <c r="FRL7" s="111"/>
      <c r="FRM7" s="111"/>
      <c r="FRN7" s="111"/>
      <c r="FRO7" s="111"/>
      <c r="FRP7" s="111"/>
      <c r="FRQ7" s="111"/>
      <c r="FRR7" s="111"/>
      <c r="FRS7" s="111"/>
      <c r="FRT7" s="111"/>
      <c r="FRU7" s="111"/>
      <c r="FRV7" s="111"/>
      <c r="FRW7" s="111"/>
      <c r="FRX7" s="111"/>
      <c r="FRY7" s="111"/>
      <c r="FRZ7" s="111"/>
      <c r="FSA7" s="111"/>
      <c r="FSB7" s="111"/>
      <c r="FSC7" s="111"/>
      <c r="FSD7" s="111"/>
      <c r="FSE7" s="111"/>
      <c r="FSF7" s="111"/>
      <c r="FSG7" s="111"/>
      <c r="FSH7" s="111"/>
      <c r="FSI7" s="111"/>
      <c r="FSJ7" s="111"/>
      <c r="FSK7" s="111"/>
      <c r="FSL7" s="111"/>
      <c r="FSM7" s="111"/>
      <c r="FSN7" s="111"/>
      <c r="FSO7" s="111"/>
      <c r="FSP7" s="111"/>
      <c r="FSQ7" s="111"/>
      <c r="FSR7" s="111"/>
      <c r="FSS7" s="111"/>
      <c r="FST7" s="111"/>
      <c r="FSU7" s="111"/>
      <c r="FSV7" s="111"/>
      <c r="FSW7" s="111"/>
      <c r="FSX7" s="111"/>
      <c r="FSY7" s="111"/>
      <c r="FSZ7" s="111"/>
      <c r="FTA7" s="111"/>
      <c r="FTB7" s="111"/>
      <c r="FTC7" s="111"/>
      <c r="FTD7" s="111"/>
      <c r="FTE7" s="111"/>
      <c r="FTF7" s="111"/>
      <c r="FTG7" s="111"/>
      <c r="FTH7" s="111"/>
      <c r="FTI7" s="111"/>
      <c r="FTJ7" s="111"/>
      <c r="FTK7" s="111"/>
      <c r="FTL7" s="111"/>
      <c r="FTM7" s="111"/>
      <c r="FTN7" s="111"/>
      <c r="FTO7" s="111"/>
      <c r="FTP7" s="111"/>
      <c r="FTQ7" s="111"/>
      <c r="FTR7" s="111"/>
      <c r="FTS7" s="111"/>
      <c r="FTT7" s="111"/>
      <c r="FTU7" s="111"/>
      <c r="FTV7" s="111"/>
      <c r="FTW7" s="111"/>
      <c r="FTX7" s="111"/>
      <c r="FTY7" s="111"/>
      <c r="FTZ7" s="111"/>
      <c r="FUA7" s="111"/>
      <c r="FUB7" s="111"/>
      <c r="FUC7" s="111"/>
      <c r="FUD7" s="111"/>
      <c r="FUE7" s="111"/>
      <c r="FUF7" s="111"/>
      <c r="FUG7" s="111"/>
      <c r="FUH7" s="111"/>
      <c r="FUI7" s="111"/>
      <c r="FUJ7" s="111"/>
      <c r="FUK7" s="111"/>
      <c r="FUL7" s="111"/>
      <c r="FUM7" s="111"/>
      <c r="FUN7" s="111"/>
      <c r="FUO7" s="111"/>
      <c r="FUP7" s="111"/>
      <c r="FUQ7" s="111"/>
      <c r="FUR7" s="111"/>
      <c r="FUS7" s="111"/>
      <c r="FUT7" s="111"/>
      <c r="FUU7" s="111"/>
      <c r="FUV7" s="111"/>
      <c r="FUW7" s="111"/>
      <c r="FUX7" s="111"/>
      <c r="FUY7" s="111"/>
      <c r="FUZ7" s="111"/>
      <c r="FVA7" s="111"/>
      <c r="FVB7" s="111"/>
      <c r="FVC7" s="111"/>
      <c r="FVD7" s="111"/>
      <c r="FVE7" s="111"/>
      <c r="FVF7" s="111"/>
      <c r="FVG7" s="111"/>
      <c r="FVH7" s="111"/>
      <c r="FVI7" s="111"/>
      <c r="FVJ7" s="111"/>
      <c r="FVK7" s="111"/>
      <c r="FVL7" s="111"/>
      <c r="FVM7" s="111"/>
      <c r="FVN7" s="111"/>
      <c r="FVO7" s="111"/>
      <c r="FVP7" s="111"/>
      <c r="FVQ7" s="111"/>
      <c r="FVR7" s="111"/>
      <c r="FVS7" s="111"/>
      <c r="FVT7" s="111"/>
      <c r="FVU7" s="111"/>
      <c r="FVV7" s="111"/>
      <c r="FVW7" s="111"/>
      <c r="FVX7" s="111"/>
      <c r="FVY7" s="111"/>
      <c r="FVZ7" s="111"/>
      <c r="FWA7" s="111"/>
      <c r="FWB7" s="111"/>
      <c r="FWC7" s="111"/>
      <c r="FWD7" s="111"/>
      <c r="FWE7" s="111"/>
      <c r="FWF7" s="111"/>
      <c r="FWG7" s="111"/>
      <c r="FWH7" s="111"/>
      <c r="FWI7" s="111"/>
      <c r="FWJ7" s="111"/>
      <c r="FWK7" s="111"/>
      <c r="FWL7" s="111"/>
      <c r="FWM7" s="111"/>
      <c r="FWN7" s="111"/>
      <c r="FWO7" s="111"/>
      <c r="FWP7" s="111"/>
      <c r="FWQ7" s="111"/>
      <c r="FWR7" s="111"/>
      <c r="FWS7" s="111"/>
      <c r="FWT7" s="111"/>
      <c r="FWU7" s="111"/>
      <c r="FWV7" s="111"/>
      <c r="FWW7" s="111"/>
      <c r="FWX7" s="111"/>
      <c r="FWY7" s="111"/>
      <c r="FWZ7" s="111"/>
      <c r="FXA7" s="111"/>
      <c r="FXB7" s="111"/>
      <c r="FXC7" s="111"/>
      <c r="FXD7" s="111"/>
      <c r="FXE7" s="111"/>
      <c r="FXF7" s="111"/>
      <c r="FXG7" s="111"/>
      <c r="FXH7" s="111"/>
      <c r="FXI7" s="111"/>
      <c r="FXJ7" s="111"/>
      <c r="FXK7" s="111"/>
      <c r="FXL7" s="111"/>
      <c r="FXM7" s="111"/>
      <c r="FXN7" s="111"/>
      <c r="FXO7" s="111"/>
      <c r="FXP7" s="111"/>
      <c r="FXQ7" s="111"/>
      <c r="FXR7" s="111"/>
      <c r="FXS7" s="111"/>
      <c r="FXT7" s="111"/>
      <c r="FXU7" s="111"/>
      <c r="FXV7" s="111"/>
      <c r="FXW7" s="111"/>
      <c r="FXX7" s="111"/>
      <c r="FXY7" s="111"/>
      <c r="FXZ7" s="111"/>
      <c r="FYA7" s="111"/>
      <c r="FYB7" s="111"/>
      <c r="FYC7" s="111"/>
      <c r="FYD7" s="111"/>
      <c r="FYE7" s="111"/>
      <c r="FYF7" s="111"/>
      <c r="FYG7" s="111"/>
      <c r="FYH7" s="111"/>
      <c r="FYI7" s="111"/>
      <c r="FYJ7" s="111"/>
      <c r="FYK7" s="111"/>
      <c r="FYL7" s="111"/>
      <c r="FYM7" s="111"/>
      <c r="FYN7" s="111"/>
      <c r="FYO7" s="111"/>
      <c r="FYP7" s="111"/>
      <c r="FYQ7" s="111"/>
      <c r="FYR7" s="111"/>
      <c r="FYS7" s="111"/>
      <c r="FYT7" s="111"/>
      <c r="FYU7" s="111"/>
      <c r="FYV7" s="111"/>
      <c r="FYW7" s="111"/>
      <c r="FYX7" s="111"/>
      <c r="FYY7" s="111"/>
      <c r="FYZ7" s="111"/>
      <c r="FZA7" s="111"/>
      <c r="FZB7" s="111"/>
      <c r="FZC7" s="111"/>
      <c r="FZD7" s="111"/>
      <c r="FZE7" s="111"/>
      <c r="FZF7" s="111"/>
      <c r="FZG7" s="111"/>
      <c r="FZH7" s="111"/>
      <c r="FZI7" s="111"/>
      <c r="FZJ7" s="111"/>
      <c r="FZK7" s="111"/>
      <c r="FZL7" s="111"/>
      <c r="FZM7" s="111"/>
      <c r="FZN7" s="111"/>
      <c r="FZO7" s="111"/>
      <c r="FZP7" s="111"/>
      <c r="FZQ7" s="111"/>
      <c r="FZR7" s="111"/>
      <c r="FZS7" s="111"/>
      <c r="FZT7" s="111"/>
      <c r="FZU7" s="111"/>
      <c r="FZV7" s="111"/>
      <c r="FZW7" s="111"/>
      <c r="FZX7" s="111"/>
      <c r="FZY7" s="111"/>
      <c r="FZZ7" s="111"/>
      <c r="GAA7" s="111"/>
      <c r="GAB7" s="111"/>
      <c r="GAC7" s="111"/>
      <c r="GAD7" s="111"/>
      <c r="GAE7" s="111"/>
      <c r="GAF7" s="111"/>
      <c r="GAG7" s="111"/>
      <c r="GAH7" s="111"/>
      <c r="GAI7" s="111"/>
      <c r="GAJ7" s="111"/>
      <c r="GAK7" s="111"/>
      <c r="GAL7" s="111"/>
      <c r="GAM7" s="111"/>
      <c r="GAN7" s="111"/>
      <c r="GAO7" s="111"/>
      <c r="GAP7" s="111"/>
      <c r="GAQ7" s="111"/>
      <c r="GAR7" s="111"/>
      <c r="GAS7" s="111"/>
      <c r="GAT7" s="111"/>
      <c r="GAU7" s="111"/>
      <c r="GAV7" s="111"/>
      <c r="GAW7" s="111"/>
      <c r="GAX7" s="111"/>
      <c r="GAY7" s="111"/>
      <c r="GAZ7" s="111"/>
      <c r="GBA7" s="111"/>
      <c r="GBB7" s="111"/>
      <c r="GBC7" s="111"/>
      <c r="GBD7" s="111"/>
      <c r="GBE7" s="111"/>
      <c r="GBF7" s="111"/>
      <c r="GBG7" s="111"/>
      <c r="GBH7" s="111"/>
      <c r="GBI7" s="111"/>
      <c r="GBJ7" s="111"/>
      <c r="GBK7" s="111"/>
      <c r="GBL7" s="111"/>
      <c r="GBM7" s="111"/>
      <c r="GBN7" s="111"/>
      <c r="GBO7" s="111"/>
      <c r="GBP7" s="111"/>
      <c r="GBQ7" s="111"/>
      <c r="GBR7" s="111"/>
      <c r="GBS7" s="111"/>
      <c r="GBT7" s="111"/>
      <c r="GBU7" s="111"/>
      <c r="GBV7" s="111"/>
      <c r="GBW7" s="111"/>
      <c r="GBX7" s="111"/>
      <c r="GBY7" s="111"/>
      <c r="GBZ7" s="111"/>
      <c r="GCA7" s="111"/>
      <c r="GCB7" s="111"/>
      <c r="GCC7" s="111"/>
      <c r="GCD7" s="111"/>
      <c r="GCE7" s="111"/>
      <c r="GCF7" s="111"/>
      <c r="GCG7" s="111"/>
      <c r="GCH7" s="111"/>
      <c r="GCI7" s="111"/>
      <c r="GCJ7" s="111"/>
      <c r="GCK7" s="111"/>
      <c r="GCL7" s="111"/>
      <c r="GCM7" s="111"/>
      <c r="GCN7" s="111"/>
      <c r="GCO7" s="111"/>
      <c r="GCP7" s="111"/>
      <c r="GCQ7" s="111"/>
      <c r="GCR7" s="111"/>
      <c r="GCS7" s="111"/>
      <c r="GCT7" s="111"/>
      <c r="GCU7" s="111"/>
      <c r="GCV7" s="111"/>
      <c r="GCW7" s="111"/>
      <c r="GCX7" s="111"/>
      <c r="GCY7" s="111"/>
      <c r="GCZ7" s="111"/>
      <c r="GDA7" s="111"/>
      <c r="GDB7" s="111"/>
      <c r="GDC7" s="111"/>
      <c r="GDD7" s="111"/>
      <c r="GDE7" s="111"/>
      <c r="GDF7" s="111"/>
      <c r="GDG7" s="111"/>
      <c r="GDH7" s="111"/>
      <c r="GDI7" s="111"/>
      <c r="GDJ7" s="111"/>
      <c r="GDK7" s="111"/>
      <c r="GDL7" s="111"/>
      <c r="GDM7" s="111"/>
      <c r="GDN7" s="111"/>
      <c r="GDO7" s="111"/>
      <c r="GDP7" s="111"/>
      <c r="GDQ7" s="111"/>
      <c r="GDR7" s="111"/>
      <c r="GDS7" s="111"/>
      <c r="GDT7" s="111"/>
      <c r="GDU7" s="111"/>
      <c r="GDV7" s="111"/>
      <c r="GDW7" s="111"/>
      <c r="GDX7" s="111"/>
      <c r="GDY7" s="111"/>
      <c r="GDZ7" s="111"/>
      <c r="GEA7" s="111"/>
      <c r="GEB7" s="111"/>
      <c r="GEC7" s="111"/>
      <c r="GED7" s="111"/>
      <c r="GEE7" s="111"/>
      <c r="GEF7" s="111"/>
      <c r="GEG7" s="111"/>
      <c r="GEH7" s="111"/>
      <c r="GEI7" s="111"/>
      <c r="GEJ7" s="111"/>
      <c r="GEK7" s="111"/>
      <c r="GEL7" s="111"/>
      <c r="GEM7" s="111"/>
      <c r="GEN7" s="111"/>
      <c r="GEO7" s="111"/>
      <c r="GEP7" s="111"/>
      <c r="GEQ7" s="111"/>
      <c r="GER7" s="111"/>
      <c r="GES7" s="111"/>
      <c r="GET7" s="111"/>
      <c r="GEU7" s="111"/>
      <c r="GEV7" s="111"/>
      <c r="GEW7" s="111"/>
      <c r="GEX7" s="111"/>
      <c r="GEY7" s="111"/>
      <c r="GEZ7" s="111"/>
      <c r="GFA7" s="111"/>
      <c r="GFB7" s="111"/>
      <c r="GFC7" s="111"/>
      <c r="GFD7" s="111"/>
      <c r="GFE7" s="111"/>
      <c r="GFF7" s="111"/>
      <c r="GFG7" s="111"/>
      <c r="GFH7" s="111"/>
      <c r="GFI7" s="111"/>
      <c r="GFJ7" s="111"/>
      <c r="GFK7" s="111"/>
      <c r="GFL7" s="111"/>
      <c r="GFM7" s="111"/>
      <c r="GFN7" s="111"/>
      <c r="GFO7" s="111"/>
      <c r="GFP7" s="111"/>
      <c r="GFQ7" s="111"/>
      <c r="GFR7" s="111"/>
      <c r="GFS7" s="111"/>
      <c r="GFT7" s="111"/>
      <c r="GFU7" s="111"/>
      <c r="GFV7" s="111"/>
      <c r="GFW7" s="111"/>
      <c r="GFX7" s="111"/>
      <c r="GFY7" s="111"/>
      <c r="GFZ7" s="111"/>
      <c r="GGA7" s="111"/>
      <c r="GGB7" s="111"/>
      <c r="GGC7" s="111"/>
      <c r="GGD7" s="111"/>
      <c r="GGE7" s="111"/>
      <c r="GGF7" s="111"/>
      <c r="GGG7" s="111"/>
      <c r="GGH7" s="111"/>
      <c r="GGI7" s="111"/>
      <c r="GGJ7" s="111"/>
      <c r="GGK7" s="111"/>
      <c r="GGL7" s="111"/>
      <c r="GGM7" s="111"/>
      <c r="GGN7" s="111"/>
      <c r="GGO7" s="111"/>
      <c r="GGP7" s="111"/>
      <c r="GGQ7" s="111"/>
      <c r="GGR7" s="111"/>
      <c r="GGS7" s="111"/>
      <c r="GGT7" s="111"/>
      <c r="GGU7" s="111"/>
      <c r="GGV7" s="111"/>
      <c r="GGW7" s="111"/>
      <c r="GGX7" s="111"/>
      <c r="GGY7" s="111"/>
      <c r="GGZ7" s="111"/>
      <c r="GHA7" s="111"/>
      <c r="GHB7" s="111"/>
      <c r="GHC7" s="111"/>
      <c r="GHD7" s="111"/>
      <c r="GHE7" s="111"/>
      <c r="GHF7" s="111"/>
      <c r="GHG7" s="111"/>
      <c r="GHH7" s="111"/>
      <c r="GHI7" s="111"/>
      <c r="GHJ7" s="111"/>
      <c r="GHK7" s="111"/>
      <c r="GHL7" s="111"/>
      <c r="GHM7" s="111"/>
      <c r="GHN7" s="111"/>
      <c r="GHO7" s="111"/>
      <c r="GHP7" s="111"/>
      <c r="GHQ7" s="111"/>
      <c r="GHR7" s="111"/>
      <c r="GHS7" s="111"/>
      <c r="GHT7" s="111"/>
      <c r="GHU7" s="111"/>
      <c r="GHV7" s="111"/>
      <c r="GHW7" s="111"/>
      <c r="GHX7" s="111"/>
      <c r="GHY7" s="111"/>
      <c r="GHZ7" s="111"/>
      <c r="GIA7" s="111"/>
      <c r="GIB7" s="111"/>
      <c r="GIC7" s="111"/>
      <c r="GID7" s="111"/>
      <c r="GIE7" s="111"/>
      <c r="GIF7" s="111"/>
      <c r="GIG7" s="111"/>
      <c r="GIH7" s="111"/>
      <c r="GII7" s="111"/>
      <c r="GIJ7" s="111"/>
      <c r="GIK7" s="111"/>
      <c r="GIL7" s="111"/>
      <c r="GIM7" s="111"/>
      <c r="GIN7" s="111"/>
      <c r="GIO7" s="111"/>
      <c r="GIP7" s="111"/>
      <c r="GIQ7" s="111"/>
      <c r="GIR7" s="111"/>
      <c r="GIS7" s="111"/>
      <c r="GIT7" s="111"/>
      <c r="GIU7" s="111"/>
      <c r="GIV7" s="111"/>
      <c r="GIW7" s="111"/>
      <c r="GIX7" s="111"/>
      <c r="GIY7" s="111"/>
      <c r="GIZ7" s="111"/>
      <c r="GJA7" s="111"/>
      <c r="GJB7" s="111"/>
      <c r="GJC7" s="111"/>
      <c r="GJD7" s="111"/>
      <c r="GJE7" s="111"/>
      <c r="GJF7" s="111"/>
      <c r="GJG7" s="111"/>
      <c r="GJH7" s="111"/>
      <c r="GJI7" s="111"/>
      <c r="GJJ7" s="111"/>
      <c r="GJK7" s="111"/>
      <c r="GJL7" s="111"/>
      <c r="GJM7" s="111"/>
      <c r="GJN7" s="111"/>
      <c r="GJO7" s="111"/>
      <c r="GJP7" s="111"/>
      <c r="GJQ7" s="111"/>
      <c r="GJR7" s="111"/>
      <c r="GJS7" s="111"/>
      <c r="GJT7" s="111"/>
      <c r="GJU7" s="111"/>
      <c r="GJV7" s="111"/>
      <c r="GJW7" s="111"/>
      <c r="GJX7" s="111"/>
      <c r="GJY7" s="111"/>
      <c r="GJZ7" s="111"/>
      <c r="GKA7" s="111"/>
      <c r="GKB7" s="111"/>
      <c r="GKC7" s="111"/>
      <c r="GKD7" s="111"/>
      <c r="GKE7" s="111"/>
      <c r="GKF7" s="111"/>
      <c r="GKG7" s="111"/>
      <c r="GKH7" s="111"/>
      <c r="GKI7" s="111"/>
      <c r="GKJ7" s="111"/>
      <c r="GKK7" s="111"/>
      <c r="GKL7" s="111"/>
      <c r="GKM7" s="111"/>
      <c r="GKN7" s="111"/>
      <c r="GKO7" s="111"/>
      <c r="GKP7" s="111"/>
      <c r="GKQ7" s="111"/>
      <c r="GKR7" s="111"/>
      <c r="GKS7" s="111"/>
      <c r="GKT7" s="111"/>
      <c r="GKU7" s="111"/>
      <c r="GKV7" s="111"/>
      <c r="GKW7" s="111"/>
      <c r="GKX7" s="111"/>
      <c r="GKY7" s="111"/>
      <c r="GKZ7" s="111"/>
      <c r="GLA7" s="111"/>
      <c r="GLB7" s="111"/>
      <c r="GLC7" s="111"/>
      <c r="GLD7" s="111"/>
      <c r="GLE7" s="111"/>
      <c r="GLF7" s="111"/>
      <c r="GLG7" s="111"/>
      <c r="GLH7" s="111"/>
      <c r="GLI7" s="111"/>
      <c r="GLJ7" s="111"/>
      <c r="GLK7" s="111"/>
      <c r="GLL7" s="111"/>
      <c r="GLM7" s="111"/>
      <c r="GLN7" s="111"/>
      <c r="GLO7" s="111"/>
      <c r="GLP7" s="111"/>
      <c r="GLQ7" s="111"/>
      <c r="GLR7" s="111"/>
      <c r="GLS7" s="111"/>
      <c r="GLT7" s="111"/>
      <c r="GLU7" s="111"/>
      <c r="GLV7" s="111"/>
      <c r="GLW7" s="111"/>
      <c r="GLX7" s="111"/>
      <c r="GLY7" s="111"/>
      <c r="GLZ7" s="111"/>
      <c r="GMA7" s="111"/>
      <c r="GMB7" s="111"/>
      <c r="GMC7" s="111"/>
      <c r="GMD7" s="111"/>
      <c r="GME7" s="111"/>
      <c r="GMF7" s="111"/>
      <c r="GMG7" s="111"/>
      <c r="GMH7" s="111"/>
      <c r="GMI7" s="111"/>
      <c r="GMJ7" s="111"/>
      <c r="GMK7" s="111"/>
      <c r="GML7" s="111"/>
      <c r="GMM7" s="111"/>
      <c r="GMN7" s="111"/>
      <c r="GMO7" s="111"/>
      <c r="GMP7" s="111"/>
      <c r="GMQ7" s="111"/>
      <c r="GMR7" s="111"/>
      <c r="GMS7" s="111"/>
      <c r="GMT7" s="111"/>
      <c r="GMU7" s="111"/>
      <c r="GMV7" s="111"/>
      <c r="GMW7" s="111"/>
      <c r="GMX7" s="111"/>
      <c r="GMY7" s="111"/>
      <c r="GMZ7" s="111"/>
      <c r="GNA7" s="111"/>
      <c r="GNB7" s="111"/>
      <c r="GNC7" s="111"/>
      <c r="GND7" s="111"/>
      <c r="GNE7" s="111"/>
      <c r="GNF7" s="111"/>
      <c r="GNG7" s="111"/>
      <c r="GNH7" s="111"/>
      <c r="GNI7" s="111"/>
      <c r="GNJ7" s="111"/>
      <c r="GNK7" s="111"/>
      <c r="GNL7" s="111"/>
      <c r="GNM7" s="111"/>
      <c r="GNN7" s="111"/>
      <c r="GNO7" s="111"/>
      <c r="GNP7" s="111"/>
      <c r="GNQ7" s="111"/>
      <c r="GNR7" s="111"/>
      <c r="GNS7" s="111"/>
      <c r="GNT7" s="111"/>
      <c r="GNU7" s="111"/>
      <c r="GNV7" s="111"/>
      <c r="GNW7" s="111"/>
      <c r="GNX7" s="111"/>
      <c r="GNY7" s="111"/>
      <c r="GNZ7" s="111"/>
      <c r="GOA7" s="111"/>
      <c r="GOB7" s="111"/>
      <c r="GOC7" s="111"/>
      <c r="GOD7" s="111"/>
      <c r="GOE7" s="111"/>
      <c r="GOF7" s="111"/>
      <c r="GOG7" s="111"/>
      <c r="GOH7" s="111"/>
      <c r="GOI7" s="111"/>
      <c r="GOJ7" s="111"/>
      <c r="GOK7" s="111"/>
      <c r="GOL7" s="111"/>
      <c r="GOM7" s="111"/>
      <c r="GON7" s="111"/>
      <c r="GOO7" s="111"/>
      <c r="GOP7" s="111"/>
      <c r="GOQ7" s="111"/>
      <c r="GOR7" s="111"/>
      <c r="GOS7" s="111"/>
      <c r="GOT7" s="111"/>
      <c r="GOU7" s="111"/>
      <c r="GOV7" s="111"/>
      <c r="GOW7" s="111"/>
      <c r="GOX7" s="111"/>
      <c r="GOY7" s="111"/>
      <c r="GOZ7" s="111"/>
      <c r="GPA7" s="111"/>
      <c r="GPB7" s="111"/>
      <c r="GPC7" s="111"/>
      <c r="GPD7" s="111"/>
      <c r="GPE7" s="111"/>
      <c r="GPF7" s="111"/>
      <c r="GPG7" s="111"/>
      <c r="GPH7" s="111"/>
      <c r="GPI7" s="111"/>
      <c r="GPJ7" s="111"/>
      <c r="GPK7" s="111"/>
      <c r="GPL7" s="111"/>
      <c r="GPM7" s="111"/>
      <c r="GPN7" s="111"/>
      <c r="GPO7" s="111"/>
      <c r="GPP7" s="111"/>
      <c r="GPQ7" s="111"/>
      <c r="GPR7" s="111"/>
      <c r="GPS7" s="111"/>
      <c r="GPT7" s="111"/>
      <c r="GPU7" s="111"/>
      <c r="GPV7" s="111"/>
      <c r="GPW7" s="111"/>
      <c r="GPX7" s="111"/>
      <c r="GPY7" s="111"/>
      <c r="GPZ7" s="111"/>
      <c r="GQA7" s="111"/>
      <c r="GQB7" s="111"/>
      <c r="GQC7" s="111"/>
      <c r="GQD7" s="111"/>
      <c r="GQE7" s="111"/>
      <c r="GQF7" s="111"/>
      <c r="GQG7" s="111"/>
      <c r="GQH7" s="111"/>
      <c r="GQI7" s="111"/>
      <c r="GQJ7" s="111"/>
      <c r="GQK7" s="111"/>
      <c r="GQL7" s="111"/>
      <c r="GQM7" s="111"/>
      <c r="GQN7" s="111"/>
      <c r="GQO7" s="111"/>
      <c r="GQP7" s="111"/>
      <c r="GQQ7" s="111"/>
      <c r="GQR7" s="111"/>
      <c r="GQS7" s="111"/>
      <c r="GQT7" s="111"/>
      <c r="GQU7" s="111"/>
      <c r="GQV7" s="111"/>
      <c r="GQW7" s="111"/>
      <c r="GQX7" s="111"/>
      <c r="GQY7" s="111"/>
      <c r="GQZ7" s="111"/>
      <c r="GRA7" s="111"/>
      <c r="GRB7" s="111"/>
      <c r="GRC7" s="111"/>
      <c r="GRD7" s="111"/>
      <c r="GRE7" s="111"/>
      <c r="GRF7" s="111"/>
      <c r="GRG7" s="111"/>
      <c r="GRH7" s="111"/>
      <c r="GRI7" s="111"/>
      <c r="GRJ7" s="111"/>
      <c r="GRK7" s="111"/>
      <c r="GRL7" s="111"/>
      <c r="GRM7" s="111"/>
      <c r="GRN7" s="111"/>
      <c r="GRO7" s="111"/>
      <c r="GRP7" s="111"/>
      <c r="GRQ7" s="111"/>
      <c r="GRR7" s="111"/>
      <c r="GRS7" s="111"/>
      <c r="GRT7" s="111"/>
      <c r="GRU7" s="111"/>
      <c r="GRV7" s="111"/>
      <c r="GRW7" s="111"/>
      <c r="GRX7" s="111"/>
      <c r="GRY7" s="111"/>
      <c r="GRZ7" s="111"/>
      <c r="GSA7" s="111"/>
      <c r="GSB7" s="111"/>
      <c r="GSC7" s="111"/>
      <c r="GSD7" s="111"/>
      <c r="GSE7" s="111"/>
      <c r="GSF7" s="111"/>
      <c r="GSG7" s="111"/>
      <c r="GSH7" s="111"/>
      <c r="GSI7" s="111"/>
      <c r="GSJ7" s="111"/>
      <c r="GSK7" s="111"/>
      <c r="GSL7" s="111"/>
      <c r="GSM7" s="111"/>
      <c r="GSN7" s="111"/>
      <c r="GSO7" s="111"/>
      <c r="GSP7" s="111"/>
      <c r="GSQ7" s="111"/>
      <c r="GSR7" s="111"/>
      <c r="GSS7" s="111"/>
      <c r="GST7" s="111"/>
      <c r="GSU7" s="111"/>
      <c r="GSV7" s="111"/>
      <c r="GSW7" s="111"/>
      <c r="GSX7" s="111"/>
      <c r="GSY7" s="111"/>
      <c r="GSZ7" s="111"/>
      <c r="GTA7" s="111"/>
      <c r="GTB7" s="111"/>
      <c r="GTC7" s="111"/>
      <c r="GTD7" s="111"/>
      <c r="GTE7" s="111"/>
      <c r="GTF7" s="111"/>
      <c r="GTG7" s="111"/>
      <c r="GTH7" s="111"/>
      <c r="GTI7" s="111"/>
      <c r="GTJ7" s="111"/>
      <c r="GTK7" s="111"/>
      <c r="GTL7" s="111"/>
      <c r="GTM7" s="111"/>
      <c r="GTN7" s="111"/>
      <c r="GTO7" s="111"/>
      <c r="GTP7" s="111"/>
      <c r="GTQ7" s="111"/>
      <c r="GTR7" s="111"/>
      <c r="GTS7" s="111"/>
      <c r="GTT7" s="111"/>
      <c r="GTU7" s="111"/>
      <c r="GTV7" s="111"/>
      <c r="GTW7" s="111"/>
      <c r="GTX7" s="111"/>
      <c r="GTY7" s="111"/>
      <c r="GTZ7" s="111"/>
      <c r="GUA7" s="111"/>
      <c r="GUB7" s="111"/>
      <c r="GUC7" s="111"/>
      <c r="GUD7" s="111"/>
      <c r="GUE7" s="111"/>
      <c r="GUF7" s="111"/>
      <c r="GUG7" s="111"/>
      <c r="GUH7" s="111"/>
      <c r="GUI7" s="111"/>
      <c r="GUJ7" s="111"/>
      <c r="GUK7" s="111"/>
      <c r="GUL7" s="111"/>
      <c r="GUM7" s="111"/>
      <c r="GUN7" s="111"/>
      <c r="GUO7" s="111"/>
      <c r="GUP7" s="111"/>
      <c r="GUQ7" s="111"/>
      <c r="GUR7" s="111"/>
      <c r="GUS7" s="111"/>
      <c r="GUT7" s="111"/>
      <c r="GUU7" s="111"/>
      <c r="GUV7" s="111"/>
      <c r="GUW7" s="111"/>
      <c r="GUX7" s="111"/>
      <c r="GUY7" s="111"/>
      <c r="GUZ7" s="111"/>
      <c r="GVA7" s="111"/>
      <c r="GVB7" s="111"/>
      <c r="GVC7" s="111"/>
      <c r="GVD7" s="111"/>
      <c r="GVE7" s="111"/>
      <c r="GVF7" s="111"/>
      <c r="GVG7" s="111"/>
      <c r="GVH7" s="111"/>
      <c r="GVI7" s="111"/>
      <c r="GVJ7" s="111"/>
      <c r="GVK7" s="111"/>
      <c r="GVL7" s="111"/>
      <c r="GVM7" s="111"/>
      <c r="GVN7" s="111"/>
      <c r="GVO7" s="111"/>
      <c r="GVP7" s="111"/>
      <c r="GVQ7" s="111"/>
      <c r="GVR7" s="111"/>
      <c r="GVS7" s="111"/>
      <c r="GVT7" s="111"/>
      <c r="GVU7" s="111"/>
      <c r="GVV7" s="111"/>
      <c r="GVW7" s="111"/>
      <c r="GVX7" s="111"/>
      <c r="GVY7" s="111"/>
      <c r="GVZ7" s="111"/>
      <c r="GWA7" s="111"/>
      <c r="GWB7" s="111"/>
      <c r="GWC7" s="111"/>
      <c r="GWD7" s="111"/>
      <c r="GWE7" s="111"/>
      <c r="GWF7" s="111"/>
      <c r="GWG7" s="111"/>
      <c r="GWH7" s="111"/>
      <c r="GWI7" s="111"/>
      <c r="GWJ7" s="111"/>
      <c r="GWK7" s="111"/>
      <c r="GWL7" s="111"/>
      <c r="GWM7" s="111"/>
      <c r="GWN7" s="111"/>
      <c r="GWO7" s="111"/>
      <c r="GWP7" s="111"/>
      <c r="GWQ7" s="111"/>
      <c r="GWR7" s="111"/>
      <c r="GWS7" s="111"/>
      <c r="GWT7" s="111"/>
      <c r="GWU7" s="111"/>
      <c r="GWV7" s="111"/>
      <c r="GWW7" s="111"/>
      <c r="GWX7" s="111"/>
      <c r="GWY7" s="111"/>
      <c r="GWZ7" s="111"/>
      <c r="GXA7" s="111"/>
      <c r="GXB7" s="111"/>
      <c r="GXC7" s="111"/>
      <c r="GXD7" s="111"/>
      <c r="GXE7" s="111"/>
      <c r="GXF7" s="111"/>
      <c r="GXG7" s="111"/>
      <c r="GXH7" s="111"/>
      <c r="GXI7" s="111"/>
      <c r="GXJ7" s="111"/>
      <c r="GXK7" s="111"/>
      <c r="GXL7" s="111"/>
      <c r="GXM7" s="111"/>
      <c r="GXN7" s="111"/>
      <c r="GXO7" s="111"/>
      <c r="GXP7" s="111"/>
      <c r="GXQ7" s="111"/>
      <c r="GXR7" s="111"/>
      <c r="GXS7" s="111"/>
      <c r="GXT7" s="111"/>
      <c r="GXU7" s="111"/>
      <c r="GXV7" s="111"/>
      <c r="GXW7" s="111"/>
      <c r="GXX7" s="111"/>
      <c r="GXY7" s="111"/>
      <c r="GXZ7" s="111"/>
      <c r="GYA7" s="111"/>
      <c r="GYB7" s="111"/>
      <c r="GYC7" s="111"/>
      <c r="GYD7" s="111"/>
      <c r="GYE7" s="111"/>
      <c r="GYF7" s="111"/>
      <c r="GYG7" s="111"/>
      <c r="GYH7" s="111"/>
      <c r="GYI7" s="111"/>
      <c r="GYJ7" s="111"/>
      <c r="GYK7" s="111"/>
      <c r="GYL7" s="111"/>
      <c r="GYM7" s="111"/>
      <c r="GYN7" s="111"/>
      <c r="GYO7" s="111"/>
      <c r="GYP7" s="111"/>
      <c r="GYQ7" s="111"/>
      <c r="GYR7" s="111"/>
      <c r="GYS7" s="111"/>
      <c r="GYT7" s="111"/>
      <c r="GYU7" s="111"/>
      <c r="GYV7" s="111"/>
      <c r="GYW7" s="111"/>
      <c r="GYX7" s="111"/>
      <c r="GYY7" s="111"/>
      <c r="GYZ7" s="111"/>
      <c r="GZA7" s="111"/>
      <c r="GZB7" s="111"/>
      <c r="GZC7" s="111"/>
      <c r="GZD7" s="111"/>
      <c r="GZE7" s="111"/>
      <c r="GZF7" s="111"/>
      <c r="GZG7" s="111"/>
      <c r="GZH7" s="111"/>
      <c r="GZI7" s="111"/>
      <c r="GZJ7" s="111"/>
      <c r="GZK7" s="111"/>
      <c r="GZL7" s="111"/>
      <c r="GZM7" s="111"/>
      <c r="GZN7" s="111"/>
      <c r="GZO7" s="111"/>
      <c r="GZP7" s="111"/>
      <c r="GZQ7" s="111"/>
      <c r="GZR7" s="111"/>
      <c r="GZS7" s="111"/>
      <c r="GZT7" s="111"/>
      <c r="GZU7" s="111"/>
      <c r="GZV7" s="111"/>
      <c r="GZW7" s="111"/>
      <c r="GZX7" s="111"/>
      <c r="GZY7" s="111"/>
      <c r="GZZ7" s="111"/>
      <c r="HAA7" s="111"/>
      <c r="HAB7" s="111"/>
      <c r="HAC7" s="111"/>
      <c r="HAD7" s="111"/>
      <c r="HAE7" s="111"/>
      <c r="HAF7" s="111"/>
      <c r="HAG7" s="111"/>
      <c r="HAH7" s="111"/>
      <c r="HAI7" s="111"/>
      <c r="HAJ7" s="111"/>
      <c r="HAK7" s="111"/>
      <c r="HAL7" s="111"/>
      <c r="HAM7" s="111"/>
      <c r="HAN7" s="111"/>
      <c r="HAO7" s="111"/>
      <c r="HAP7" s="111"/>
      <c r="HAQ7" s="111"/>
      <c r="HAR7" s="111"/>
      <c r="HAS7" s="111"/>
      <c r="HAT7" s="111"/>
      <c r="HAU7" s="111"/>
      <c r="HAV7" s="111"/>
      <c r="HAW7" s="111"/>
      <c r="HAX7" s="111"/>
      <c r="HAY7" s="111"/>
      <c r="HAZ7" s="111"/>
      <c r="HBA7" s="111"/>
      <c r="HBB7" s="111"/>
      <c r="HBC7" s="111"/>
      <c r="HBD7" s="111"/>
      <c r="HBE7" s="111"/>
      <c r="HBF7" s="111"/>
      <c r="HBG7" s="111"/>
      <c r="HBH7" s="111"/>
      <c r="HBI7" s="111"/>
      <c r="HBJ7" s="111"/>
      <c r="HBK7" s="111"/>
      <c r="HBL7" s="111"/>
      <c r="HBM7" s="111"/>
      <c r="HBN7" s="111"/>
      <c r="HBO7" s="111"/>
      <c r="HBP7" s="111"/>
      <c r="HBQ7" s="111"/>
      <c r="HBR7" s="111"/>
      <c r="HBS7" s="111"/>
      <c r="HBT7" s="111"/>
      <c r="HBU7" s="111"/>
      <c r="HBV7" s="111"/>
      <c r="HBW7" s="111"/>
      <c r="HBX7" s="111"/>
      <c r="HBY7" s="111"/>
      <c r="HBZ7" s="111"/>
      <c r="HCA7" s="111"/>
      <c r="HCB7" s="111"/>
      <c r="HCC7" s="111"/>
      <c r="HCD7" s="111"/>
      <c r="HCE7" s="111"/>
      <c r="HCF7" s="111"/>
      <c r="HCG7" s="111"/>
      <c r="HCH7" s="111"/>
      <c r="HCI7" s="111"/>
      <c r="HCJ7" s="111"/>
      <c r="HCK7" s="111"/>
      <c r="HCL7" s="111"/>
      <c r="HCM7" s="111"/>
      <c r="HCN7" s="111"/>
      <c r="HCO7" s="111"/>
      <c r="HCP7" s="111"/>
      <c r="HCQ7" s="111"/>
      <c r="HCR7" s="111"/>
      <c r="HCS7" s="111"/>
      <c r="HCT7" s="111"/>
      <c r="HCU7" s="111"/>
      <c r="HCV7" s="111"/>
      <c r="HCW7" s="111"/>
      <c r="HCX7" s="111"/>
      <c r="HCY7" s="111"/>
      <c r="HCZ7" s="111"/>
      <c r="HDA7" s="111"/>
      <c r="HDB7" s="111"/>
      <c r="HDC7" s="111"/>
      <c r="HDD7" s="111"/>
      <c r="HDE7" s="111"/>
      <c r="HDF7" s="111"/>
      <c r="HDG7" s="111"/>
      <c r="HDH7" s="111"/>
      <c r="HDI7" s="111"/>
      <c r="HDJ7" s="111"/>
      <c r="HDK7" s="111"/>
      <c r="HDL7" s="111"/>
      <c r="HDM7" s="111"/>
      <c r="HDN7" s="111"/>
      <c r="HDO7" s="111"/>
      <c r="HDP7" s="111"/>
      <c r="HDQ7" s="111"/>
      <c r="HDR7" s="111"/>
      <c r="HDS7" s="111"/>
      <c r="HDT7" s="111"/>
      <c r="HDU7" s="111"/>
      <c r="HDV7" s="111"/>
      <c r="HDW7" s="111"/>
      <c r="HDX7" s="111"/>
      <c r="HDY7" s="111"/>
      <c r="HDZ7" s="111"/>
      <c r="HEA7" s="111"/>
      <c r="HEB7" s="111"/>
      <c r="HEC7" s="111"/>
      <c r="HED7" s="111"/>
      <c r="HEE7" s="111"/>
      <c r="HEF7" s="111"/>
      <c r="HEG7" s="111"/>
      <c r="HEH7" s="111"/>
      <c r="HEI7" s="111"/>
      <c r="HEJ7" s="111"/>
      <c r="HEK7" s="111"/>
      <c r="HEL7" s="111"/>
      <c r="HEM7" s="111"/>
      <c r="HEN7" s="111"/>
      <c r="HEO7" s="111"/>
      <c r="HEP7" s="111"/>
      <c r="HEQ7" s="111"/>
      <c r="HER7" s="111"/>
      <c r="HES7" s="111"/>
      <c r="HET7" s="111"/>
      <c r="HEU7" s="111"/>
      <c r="HEV7" s="111"/>
      <c r="HEW7" s="111"/>
      <c r="HEX7" s="111"/>
      <c r="HEY7" s="111"/>
      <c r="HEZ7" s="111"/>
      <c r="HFA7" s="111"/>
      <c r="HFB7" s="111"/>
      <c r="HFC7" s="111"/>
      <c r="HFD7" s="111"/>
      <c r="HFE7" s="111"/>
      <c r="HFF7" s="111"/>
      <c r="HFG7" s="111"/>
      <c r="HFH7" s="111"/>
      <c r="HFI7" s="111"/>
      <c r="HFJ7" s="111"/>
      <c r="HFK7" s="111"/>
      <c r="HFL7" s="111"/>
      <c r="HFM7" s="111"/>
      <c r="HFN7" s="111"/>
      <c r="HFO7" s="111"/>
      <c r="HFP7" s="111"/>
      <c r="HFQ7" s="111"/>
      <c r="HFR7" s="111"/>
      <c r="HFS7" s="111"/>
      <c r="HFT7" s="111"/>
      <c r="HFU7" s="111"/>
      <c r="HFV7" s="111"/>
      <c r="HFW7" s="111"/>
      <c r="HFX7" s="111"/>
      <c r="HFY7" s="111"/>
      <c r="HFZ7" s="111"/>
      <c r="HGA7" s="111"/>
      <c r="HGB7" s="111"/>
      <c r="HGC7" s="111"/>
      <c r="HGD7" s="111"/>
      <c r="HGE7" s="111"/>
      <c r="HGF7" s="111"/>
      <c r="HGG7" s="111"/>
      <c r="HGH7" s="111"/>
      <c r="HGI7" s="111"/>
      <c r="HGJ7" s="111"/>
      <c r="HGK7" s="111"/>
      <c r="HGL7" s="111"/>
      <c r="HGM7" s="111"/>
      <c r="HGN7" s="111"/>
      <c r="HGO7" s="111"/>
      <c r="HGP7" s="111"/>
      <c r="HGQ7" s="111"/>
      <c r="HGR7" s="111"/>
      <c r="HGS7" s="111"/>
      <c r="HGT7" s="111"/>
      <c r="HGU7" s="111"/>
      <c r="HGV7" s="111"/>
      <c r="HGW7" s="111"/>
      <c r="HGX7" s="111"/>
      <c r="HGY7" s="111"/>
      <c r="HGZ7" s="111"/>
      <c r="HHA7" s="111"/>
      <c r="HHB7" s="111"/>
      <c r="HHC7" s="111"/>
      <c r="HHD7" s="111"/>
      <c r="HHE7" s="111"/>
      <c r="HHF7" s="111"/>
      <c r="HHG7" s="111"/>
      <c r="HHH7" s="111"/>
      <c r="HHI7" s="111"/>
      <c r="HHJ7" s="111"/>
      <c r="HHK7" s="111"/>
      <c r="HHL7" s="111"/>
      <c r="HHM7" s="111"/>
      <c r="HHN7" s="111"/>
      <c r="HHO7" s="111"/>
      <c r="HHP7" s="111"/>
      <c r="HHQ7" s="111"/>
      <c r="HHR7" s="111"/>
      <c r="HHS7" s="111"/>
      <c r="HHT7" s="111"/>
      <c r="HHU7" s="111"/>
      <c r="HHV7" s="111"/>
      <c r="HHW7" s="111"/>
      <c r="HHX7" s="111"/>
      <c r="HHY7" s="111"/>
      <c r="HHZ7" s="111"/>
      <c r="HIA7" s="111"/>
      <c r="HIB7" s="111"/>
      <c r="HIC7" s="111"/>
      <c r="HID7" s="111"/>
      <c r="HIE7" s="111"/>
      <c r="HIF7" s="111"/>
      <c r="HIG7" s="111"/>
      <c r="HIH7" s="111"/>
      <c r="HII7" s="111"/>
      <c r="HIJ7" s="111"/>
      <c r="HIK7" s="111"/>
      <c r="HIL7" s="111"/>
      <c r="HIM7" s="111"/>
      <c r="HIN7" s="111"/>
      <c r="HIO7" s="111"/>
      <c r="HIP7" s="111"/>
      <c r="HIQ7" s="111"/>
      <c r="HIR7" s="111"/>
      <c r="HIS7" s="111"/>
      <c r="HIT7" s="111"/>
      <c r="HIU7" s="111"/>
      <c r="HIV7" s="111"/>
      <c r="HIW7" s="111"/>
      <c r="HIX7" s="111"/>
      <c r="HIY7" s="111"/>
      <c r="HIZ7" s="111"/>
      <c r="HJA7" s="111"/>
      <c r="HJB7" s="111"/>
      <c r="HJC7" s="111"/>
      <c r="HJD7" s="111"/>
      <c r="HJE7" s="111"/>
      <c r="HJF7" s="111"/>
      <c r="HJG7" s="111"/>
      <c r="HJH7" s="111"/>
      <c r="HJI7" s="111"/>
      <c r="HJJ7" s="111"/>
      <c r="HJK7" s="111"/>
      <c r="HJL7" s="111"/>
      <c r="HJM7" s="111"/>
      <c r="HJN7" s="111"/>
      <c r="HJO7" s="111"/>
      <c r="HJP7" s="111"/>
      <c r="HJQ7" s="111"/>
      <c r="HJR7" s="111"/>
      <c r="HJS7" s="111"/>
      <c r="HJT7" s="111"/>
      <c r="HJU7" s="111"/>
      <c r="HJV7" s="111"/>
      <c r="HJW7" s="111"/>
      <c r="HJX7" s="111"/>
      <c r="HJY7" s="111"/>
      <c r="HJZ7" s="111"/>
      <c r="HKA7" s="111"/>
      <c r="HKB7" s="111"/>
      <c r="HKC7" s="111"/>
      <c r="HKD7" s="111"/>
      <c r="HKE7" s="111"/>
      <c r="HKF7" s="111"/>
      <c r="HKG7" s="111"/>
      <c r="HKH7" s="111"/>
      <c r="HKI7" s="111"/>
      <c r="HKJ7" s="111"/>
      <c r="HKK7" s="111"/>
      <c r="HKL7" s="111"/>
      <c r="HKM7" s="111"/>
      <c r="HKN7" s="111"/>
      <c r="HKO7" s="111"/>
      <c r="HKP7" s="111"/>
      <c r="HKQ7" s="111"/>
      <c r="HKR7" s="111"/>
      <c r="HKS7" s="111"/>
      <c r="HKT7" s="111"/>
      <c r="HKU7" s="111"/>
      <c r="HKV7" s="111"/>
      <c r="HKW7" s="111"/>
      <c r="HKX7" s="111"/>
      <c r="HKY7" s="111"/>
      <c r="HKZ7" s="111"/>
      <c r="HLA7" s="111"/>
      <c r="HLB7" s="111"/>
      <c r="HLC7" s="111"/>
      <c r="HLD7" s="111"/>
      <c r="HLE7" s="111"/>
      <c r="HLF7" s="111"/>
      <c r="HLG7" s="111"/>
      <c r="HLH7" s="111"/>
      <c r="HLI7" s="111"/>
      <c r="HLJ7" s="111"/>
      <c r="HLK7" s="111"/>
      <c r="HLL7" s="111"/>
      <c r="HLM7" s="111"/>
      <c r="HLN7" s="111"/>
      <c r="HLO7" s="111"/>
      <c r="HLP7" s="111"/>
      <c r="HLQ7" s="111"/>
      <c r="HLR7" s="111"/>
      <c r="HLS7" s="111"/>
      <c r="HLT7" s="111"/>
      <c r="HLU7" s="111"/>
      <c r="HLV7" s="111"/>
      <c r="HLW7" s="111"/>
      <c r="HLX7" s="111"/>
      <c r="HLY7" s="111"/>
      <c r="HLZ7" s="111"/>
      <c r="HMA7" s="111"/>
      <c r="HMB7" s="111"/>
      <c r="HMC7" s="111"/>
      <c r="HMD7" s="111"/>
      <c r="HME7" s="111"/>
      <c r="HMF7" s="111"/>
      <c r="HMG7" s="111"/>
      <c r="HMH7" s="111"/>
      <c r="HMI7" s="111"/>
      <c r="HMJ7" s="111"/>
      <c r="HMK7" s="111"/>
      <c r="HML7" s="111"/>
      <c r="HMM7" s="111"/>
      <c r="HMN7" s="111"/>
      <c r="HMO7" s="111"/>
      <c r="HMP7" s="111"/>
      <c r="HMQ7" s="111"/>
      <c r="HMR7" s="111"/>
      <c r="HMS7" s="111"/>
      <c r="HMT7" s="111"/>
      <c r="HMU7" s="111"/>
      <c r="HMV7" s="111"/>
      <c r="HMW7" s="111"/>
      <c r="HMX7" s="111"/>
      <c r="HMY7" s="111"/>
      <c r="HMZ7" s="111"/>
      <c r="HNA7" s="111"/>
      <c r="HNB7" s="111"/>
      <c r="HNC7" s="111"/>
      <c r="HND7" s="111"/>
      <c r="HNE7" s="111"/>
      <c r="HNF7" s="111"/>
      <c r="HNG7" s="111"/>
      <c r="HNH7" s="111"/>
      <c r="HNI7" s="111"/>
      <c r="HNJ7" s="111"/>
      <c r="HNK7" s="111"/>
      <c r="HNL7" s="111"/>
      <c r="HNM7" s="111"/>
      <c r="HNN7" s="111"/>
      <c r="HNO7" s="111"/>
      <c r="HNP7" s="111"/>
      <c r="HNQ7" s="111"/>
      <c r="HNR7" s="111"/>
      <c r="HNS7" s="111"/>
      <c r="HNT7" s="111"/>
      <c r="HNU7" s="111"/>
      <c r="HNV7" s="111"/>
      <c r="HNW7" s="111"/>
      <c r="HNX7" s="111"/>
      <c r="HNY7" s="111"/>
      <c r="HNZ7" s="111"/>
      <c r="HOA7" s="111"/>
      <c r="HOB7" s="111"/>
      <c r="HOC7" s="111"/>
      <c r="HOD7" s="111"/>
      <c r="HOE7" s="111"/>
      <c r="HOF7" s="111"/>
      <c r="HOG7" s="111"/>
      <c r="HOH7" s="111"/>
      <c r="HOI7" s="111"/>
      <c r="HOJ7" s="111"/>
      <c r="HOK7" s="111"/>
      <c r="HOL7" s="111"/>
      <c r="HOM7" s="111"/>
      <c r="HON7" s="111"/>
      <c r="HOO7" s="111"/>
      <c r="HOP7" s="111"/>
      <c r="HOQ7" s="111"/>
      <c r="HOR7" s="111"/>
      <c r="HOS7" s="111"/>
      <c r="HOT7" s="111"/>
      <c r="HOU7" s="111"/>
      <c r="HOV7" s="111"/>
      <c r="HOW7" s="111"/>
      <c r="HOX7" s="111"/>
      <c r="HOY7" s="111"/>
      <c r="HOZ7" s="111"/>
      <c r="HPA7" s="111"/>
      <c r="HPB7" s="111"/>
      <c r="HPC7" s="111"/>
      <c r="HPD7" s="111"/>
      <c r="HPE7" s="111"/>
      <c r="HPF7" s="111"/>
      <c r="HPG7" s="111"/>
      <c r="HPH7" s="111"/>
      <c r="HPI7" s="111"/>
      <c r="HPJ7" s="111"/>
      <c r="HPK7" s="111"/>
      <c r="HPL7" s="111"/>
      <c r="HPM7" s="111"/>
      <c r="HPN7" s="111"/>
      <c r="HPO7" s="111"/>
      <c r="HPP7" s="111"/>
      <c r="HPQ7" s="111"/>
      <c r="HPR7" s="111"/>
      <c r="HPS7" s="111"/>
      <c r="HPT7" s="111"/>
      <c r="HPU7" s="111"/>
      <c r="HPV7" s="111"/>
      <c r="HPW7" s="111"/>
      <c r="HPX7" s="111"/>
      <c r="HPY7" s="111"/>
      <c r="HPZ7" s="111"/>
      <c r="HQA7" s="111"/>
      <c r="HQB7" s="111"/>
      <c r="HQC7" s="111"/>
      <c r="HQD7" s="111"/>
      <c r="HQE7" s="111"/>
      <c r="HQF7" s="111"/>
      <c r="HQG7" s="111"/>
      <c r="HQH7" s="111"/>
      <c r="HQI7" s="111"/>
      <c r="HQJ7" s="111"/>
      <c r="HQK7" s="111"/>
      <c r="HQL7" s="111"/>
      <c r="HQM7" s="111"/>
      <c r="HQN7" s="111"/>
      <c r="HQO7" s="111"/>
      <c r="HQP7" s="111"/>
      <c r="HQQ7" s="111"/>
      <c r="HQR7" s="111"/>
      <c r="HQS7" s="111"/>
      <c r="HQT7" s="111"/>
      <c r="HQU7" s="111"/>
      <c r="HQV7" s="111"/>
      <c r="HQW7" s="111"/>
      <c r="HQX7" s="111"/>
      <c r="HQY7" s="111"/>
      <c r="HQZ7" s="111"/>
      <c r="HRA7" s="111"/>
      <c r="HRB7" s="111"/>
      <c r="HRC7" s="111"/>
      <c r="HRD7" s="111"/>
      <c r="HRE7" s="111"/>
      <c r="HRF7" s="111"/>
      <c r="HRG7" s="111"/>
      <c r="HRH7" s="111"/>
      <c r="HRI7" s="111"/>
      <c r="HRJ7" s="111"/>
      <c r="HRK7" s="111"/>
      <c r="HRL7" s="111"/>
      <c r="HRM7" s="111"/>
      <c r="HRN7" s="111"/>
      <c r="HRO7" s="111"/>
      <c r="HRP7" s="111"/>
      <c r="HRQ7" s="111"/>
      <c r="HRR7" s="111"/>
      <c r="HRS7" s="111"/>
      <c r="HRT7" s="111"/>
      <c r="HRU7" s="111"/>
      <c r="HRV7" s="111"/>
      <c r="HRW7" s="111"/>
      <c r="HRX7" s="111"/>
      <c r="HRY7" s="111"/>
      <c r="HRZ7" s="111"/>
      <c r="HSA7" s="111"/>
      <c r="HSB7" s="111"/>
      <c r="HSC7" s="111"/>
      <c r="HSD7" s="111"/>
      <c r="HSE7" s="111"/>
      <c r="HSF7" s="111"/>
      <c r="HSG7" s="111"/>
      <c r="HSH7" s="111"/>
      <c r="HSI7" s="111"/>
      <c r="HSJ7" s="111"/>
      <c r="HSK7" s="111"/>
      <c r="HSL7" s="111"/>
      <c r="HSM7" s="111"/>
      <c r="HSN7" s="111"/>
      <c r="HSO7" s="111"/>
      <c r="HSP7" s="111"/>
      <c r="HSQ7" s="111"/>
      <c r="HSR7" s="111"/>
      <c r="HSS7" s="111"/>
      <c r="HST7" s="111"/>
      <c r="HSU7" s="111"/>
      <c r="HSV7" s="111"/>
      <c r="HSW7" s="111"/>
      <c r="HSX7" s="111"/>
      <c r="HSY7" s="111"/>
      <c r="HSZ7" s="111"/>
      <c r="HTA7" s="111"/>
      <c r="HTB7" s="111"/>
      <c r="HTC7" s="111"/>
      <c r="HTD7" s="111"/>
      <c r="HTE7" s="111"/>
      <c r="HTF7" s="111"/>
      <c r="HTG7" s="111"/>
      <c r="HTH7" s="111"/>
      <c r="HTI7" s="111"/>
      <c r="HTJ7" s="111"/>
      <c r="HTK7" s="111"/>
      <c r="HTL7" s="111"/>
      <c r="HTM7" s="111"/>
      <c r="HTN7" s="111"/>
      <c r="HTO7" s="111"/>
      <c r="HTP7" s="111"/>
      <c r="HTQ7" s="111"/>
      <c r="HTR7" s="111"/>
      <c r="HTS7" s="111"/>
      <c r="HTT7" s="111"/>
      <c r="HTU7" s="111"/>
      <c r="HTV7" s="111"/>
      <c r="HTW7" s="111"/>
      <c r="HTX7" s="111"/>
      <c r="HTY7" s="111"/>
      <c r="HTZ7" s="111"/>
      <c r="HUA7" s="111"/>
      <c r="HUB7" s="111"/>
      <c r="HUC7" s="111"/>
      <c r="HUD7" s="111"/>
      <c r="HUE7" s="111"/>
      <c r="HUF7" s="111"/>
      <c r="HUG7" s="111"/>
      <c r="HUH7" s="111"/>
      <c r="HUI7" s="111"/>
      <c r="HUJ7" s="111"/>
      <c r="HUK7" s="111"/>
      <c r="HUL7" s="111"/>
      <c r="HUM7" s="111"/>
      <c r="HUN7" s="111"/>
      <c r="HUO7" s="111"/>
      <c r="HUP7" s="111"/>
      <c r="HUQ7" s="111"/>
      <c r="HUR7" s="111"/>
      <c r="HUS7" s="111"/>
      <c r="HUT7" s="111"/>
      <c r="HUU7" s="111"/>
      <c r="HUV7" s="111"/>
      <c r="HUW7" s="111"/>
      <c r="HUX7" s="111"/>
      <c r="HUY7" s="111"/>
      <c r="HUZ7" s="111"/>
      <c r="HVA7" s="111"/>
      <c r="HVB7" s="111"/>
      <c r="HVC7" s="111"/>
      <c r="HVD7" s="111"/>
      <c r="HVE7" s="111"/>
      <c r="HVF7" s="111"/>
      <c r="HVG7" s="111"/>
      <c r="HVH7" s="111"/>
      <c r="HVI7" s="111"/>
      <c r="HVJ7" s="111"/>
      <c r="HVK7" s="111"/>
      <c r="HVL7" s="111"/>
      <c r="HVM7" s="111"/>
      <c r="HVN7" s="111"/>
      <c r="HVO7" s="111"/>
      <c r="HVP7" s="111"/>
      <c r="HVQ7" s="111"/>
      <c r="HVR7" s="111"/>
      <c r="HVS7" s="111"/>
      <c r="HVT7" s="111"/>
      <c r="HVU7" s="111"/>
      <c r="HVV7" s="111"/>
      <c r="HVW7" s="111"/>
      <c r="HVX7" s="111"/>
      <c r="HVY7" s="111"/>
      <c r="HVZ7" s="111"/>
      <c r="HWA7" s="111"/>
      <c r="HWB7" s="111"/>
      <c r="HWC7" s="111"/>
      <c r="HWD7" s="111"/>
      <c r="HWE7" s="111"/>
      <c r="HWF7" s="111"/>
      <c r="HWG7" s="111"/>
      <c r="HWH7" s="111"/>
      <c r="HWI7" s="111"/>
      <c r="HWJ7" s="111"/>
      <c r="HWK7" s="111"/>
      <c r="HWL7" s="111"/>
      <c r="HWM7" s="111"/>
      <c r="HWN7" s="111"/>
      <c r="HWO7" s="111"/>
      <c r="HWP7" s="111"/>
      <c r="HWQ7" s="111"/>
      <c r="HWR7" s="111"/>
      <c r="HWS7" s="111"/>
      <c r="HWT7" s="111"/>
      <c r="HWU7" s="111"/>
      <c r="HWV7" s="111"/>
      <c r="HWW7" s="111"/>
      <c r="HWX7" s="111"/>
      <c r="HWY7" s="111"/>
      <c r="HWZ7" s="111"/>
      <c r="HXA7" s="111"/>
      <c r="HXB7" s="111"/>
      <c r="HXC7" s="111"/>
      <c r="HXD7" s="111"/>
      <c r="HXE7" s="111"/>
      <c r="HXF7" s="111"/>
      <c r="HXG7" s="111"/>
      <c r="HXH7" s="111"/>
      <c r="HXI7" s="111"/>
      <c r="HXJ7" s="111"/>
      <c r="HXK7" s="111"/>
      <c r="HXL7" s="111"/>
      <c r="HXM7" s="111"/>
      <c r="HXN7" s="111"/>
      <c r="HXO7" s="111"/>
      <c r="HXP7" s="111"/>
      <c r="HXQ7" s="111"/>
      <c r="HXR7" s="111"/>
      <c r="HXS7" s="111"/>
      <c r="HXT7" s="111"/>
      <c r="HXU7" s="111"/>
      <c r="HXV7" s="111"/>
      <c r="HXW7" s="111"/>
      <c r="HXX7" s="111"/>
      <c r="HXY7" s="111"/>
      <c r="HXZ7" s="111"/>
      <c r="HYA7" s="111"/>
      <c r="HYB7" s="111"/>
      <c r="HYC7" s="111"/>
      <c r="HYD7" s="111"/>
      <c r="HYE7" s="111"/>
      <c r="HYF7" s="111"/>
      <c r="HYG7" s="111"/>
      <c r="HYH7" s="111"/>
      <c r="HYI7" s="111"/>
      <c r="HYJ7" s="111"/>
      <c r="HYK7" s="111"/>
      <c r="HYL7" s="111"/>
      <c r="HYM7" s="111"/>
      <c r="HYN7" s="111"/>
      <c r="HYO7" s="111"/>
      <c r="HYP7" s="111"/>
      <c r="HYQ7" s="111"/>
      <c r="HYR7" s="111"/>
      <c r="HYS7" s="111"/>
      <c r="HYT7" s="111"/>
      <c r="HYU7" s="111"/>
      <c r="HYV7" s="111"/>
      <c r="HYW7" s="111"/>
      <c r="HYX7" s="111"/>
      <c r="HYY7" s="111"/>
      <c r="HYZ7" s="111"/>
      <c r="HZA7" s="111"/>
      <c r="HZB7" s="111"/>
      <c r="HZC7" s="111"/>
      <c r="HZD7" s="111"/>
      <c r="HZE7" s="111"/>
      <c r="HZF7" s="111"/>
      <c r="HZG7" s="111"/>
      <c r="HZH7" s="111"/>
      <c r="HZI7" s="111"/>
      <c r="HZJ7" s="111"/>
      <c r="HZK7" s="111"/>
      <c r="HZL7" s="111"/>
      <c r="HZM7" s="111"/>
      <c r="HZN7" s="111"/>
      <c r="HZO7" s="111"/>
      <c r="HZP7" s="111"/>
      <c r="HZQ7" s="111"/>
      <c r="HZR7" s="111"/>
      <c r="HZS7" s="111"/>
      <c r="HZT7" s="111"/>
      <c r="HZU7" s="111"/>
      <c r="HZV7" s="111"/>
      <c r="HZW7" s="111"/>
      <c r="HZX7" s="111"/>
      <c r="HZY7" s="111"/>
      <c r="HZZ7" s="111"/>
      <c r="IAA7" s="111"/>
      <c r="IAB7" s="111"/>
      <c r="IAC7" s="111"/>
      <c r="IAD7" s="111"/>
      <c r="IAE7" s="111"/>
      <c r="IAF7" s="111"/>
      <c r="IAG7" s="111"/>
      <c r="IAH7" s="111"/>
      <c r="IAI7" s="111"/>
      <c r="IAJ7" s="111"/>
      <c r="IAK7" s="111"/>
      <c r="IAL7" s="111"/>
      <c r="IAM7" s="111"/>
      <c r="IAN7" s="111"/>
      <c r="IAO7" s="111"/>
      <c r="IAP7" s="111"/>
      <c r="IAQ7" s="111"/>
      <c r="IAR7" s="111"/>
      <c r="IAS7" s="111"/>
      <c r="IAT7" s="111"/>
      <c r="IAU7" s="111"/>
      <c r="IAV7" s="111"/>
      <c r="IAW7" s="111"/>
      <c r="IAX7" s="111"/>
      <c r="IAY7" s="111"/>
      <c r="IAZ7" s="111"/>
      <c r="IBA7" s="111"/>
      <c r="IBB7" s="111"/>
      <c r="IBC7" s="111"/>
      <c r="IBD7" s="111"/>
      <c r="IBE7" s="111"/>
      <c r="IBF7" s="111"/>
      <c r="IBG7" s="111"/>
      <c r="IBH7" s="111"/>
      <c r="IBI7" s="111"/>
      <c r="IBJ7" s="111"/>
      <c r="IBK7" s="111"/>
      <c r="IBL7" s="111"/>
      <c r="IBM7" s="111"/>
      <c r="IBN7" s="111"/>
      <c r="IBO7" s="111"/>
      <c r="IBP7" s="111"/>
      <c r="IBQ7" s="111"/>
      <c r="IBR7" s="111"/>
      <c r="IBS7" s="111"/>
      <c r="IBT7" s="111"/>
      <c r="IBU7" s="111"/>
      <c r="IBV7" s="111"/>
      <c r="IBW7" s="111"/>
      <c r="IBX7" s="111"/>
      <c r="IBY7" s="111"/>
      <c r="IBZ7" s="111"/>
      <c r="ICA7" s="111"/>
      <c r="ICB7" s="111"/>
      <c r="ICC7" s="111"/>
      <c r="ICD7" s="111"/>
      <c r="ICE7" s="111"/>
      <c r="ICF7" s="111"/>
      <c r="ICG7" s="111"/>
      <c r="ICH7" s="111"/>
      <c r="ICI7" s="111"/>
      <c r="ICJ7" s="111"/>
      <c r="ICK7" s="111"/>
      <c r="ICL7" s="111"/>
      <c r="ICM7" s="111"/>
      <c r="ICN7" s="111"/>
      <c r="ICO7" s="111"/>
      <c r="ICP7" s="111"/>
      <c r="ICQ7" s="111"/>
      <c r="ICR7" s="111"/>
      <c r="ICS7" s="111"/>
      <c r="ICT7" s="111"/>
      <c r="ICU7" s="111"/>
      <c r="ICV7" s="111"/>
      <c r="ICW7" s="111"/>
      <c r="ICX7" s="111"/>
      <c r="ICY7" s="111"/>
      <c r="ICZ7" s="111"/>
      <c r="IDA7" s="111"/>
      <c r="IDB7" s="111"/>
      <c r="IDC7" s="111"/>
      <c r="IDD7" s="111"/>
      <c r="IDE7" s="111"/>
      <c r="IDF7" s="111"/>
      <c r="IDG7" s="111"/>
      <c r="IDH7" s="111"/>
      <c r="IDI7" s="111"/>
      <c r="IDJ7" s="111"/>
      <c r="IDK7" s="111"/>
      <c r="IDL7" s="111"/>
      <c r="IDM7" s="111"/>
      <c r="IDN7" s="111"/>
      <c r="IDO7" s="111"/>
      <c r="IDP7" s="111"/>
      <c r="IDQ7" s="111"/>
      <c r="IDR7" s="111"/>
      <c r="IDS7" s="111"/>
      <c r="IDT7" s="111"/>
      <c r="IDU7" s="111"/>
      <c r="IDV7" s="111"/>
      <c r="IDW7" s="111"/>
      <c r="IDX7" s="111"/>
      <c r="IDY7" s="111"/>
      <c r="IDZ7" s="111"/>
      <c r="IEA7" s="111"/>
      <c r="IEB7" s="111"/>
      <c r="IEC7" s="111"/>
      <c r="IED7" s="111"/>
      <c r="IEE7" s="111"/>
      <c r="IEF7" s="111"/>
      <c r="IEG7" s="111"/>
      <c r="IEH7" s="111"/>
      <c r="IEI7" s="111"/>
      <c r="IEJ7" s="111"/>
      <c r="IEK7" s="111"/>
      <c r="IEL7" s="111"/>
      <c r="IEM7" s="111"/>
      <c r="IEN7" s="111"/>
      <c r="IEO7" s="111"/>
      <c r="IEP7" s="111"/>
      <c r="IEQ7" s="111"/>
      <c r="IER7" s="111"/>
      <c r="IES7" s="111"/>
      <c r="IET7" s="111"/>
      <c r="IEU7" s="111"/>
      <c r="IEV7" s="111"/>
      <c r="IEW7" s="111"/>
      <c r="IEX7" s="111"/>
      <c r="IEY7" s="111"/>
      <c r="IEZ7" s="111"/>
      <c r="IFA7" s="111"/>
      <c r="IFB7" s="111"/>
      <c r="IFC7" s="111"/>
      <c r="IFD7" s="111"/>
      <c r="IFE7" s="111"/>
      <c r="IFF7" s="111"/>
      <c r="IFG7" s="111"/>
      <c r="IFH7" s="111"/>
      <c r="IFI7" s="111"/>
      <c r="IFJ7" s="111"/>
      <c r="IFK7" s="111"/>
      <c r="IFL7" s="111"/>
      <c r="IFM7" s="111"/>
      <c r="IFN7" s="111"/>
      <c r="IFO7" s="111"/>
      <c r="IFP7" s="111"/>
      <c r="IFQ7" s="111"/>
      <c r="IFR7" s="111"/>
      <c r="IFS7" s="111"/>
      <c r="IFT7" s="111"/>
      <c r="IFU7" s="111"/>
      <c r="IFV7" s="111"/>
      <c r="IFW7" s="111"/>
      <c r="IFX7" s="111"/>
      <c r="IFY7" s="111"/>
      <c r="IFZ7" s="111"/>
      <c r="IGA7" s="111"/>
      <c r="IGB7" s="111"/>
      <c r="IGC7" s="111"/>
      <c r="IGD7" s="111"/>
      <c r="IGE7" s="111"/>
      <c r="IGF7" s="111"/>
      <c r="IGG7" s="111"/>
      <c r="IGH7" s="111"/>
      <c r="IGI7" s="111"/>
      <c r="IGJ7" s="111"/>
      <c r="IGK7" s="111"/>
      <c r="IGL7" s="111"/>
      <c r="IGM7" s="111"/>
      <c r="IGN7" s="111"/>
      <c r="IGO7" s="111"/>
      <c r="IGP7" s="111"/>
      <c r="IGQ7" s="111"/>
      <c r="IGR7" s="111"/>
      <c r="IGS7" s="111"/>
      <c r="IGT7" s="111"/>
      <c r="IGU7" s="111"/>
      <c r="IGV7" s="111"/>
      <c r="IGW7" s="111"/>
      <c r="IGX7" s="111"/>
      <c r="IGY7" s="111"/>
      <c r="IGZ7" s="111"/>
      <c r="IHA7" s="111"/>
      <c r="IHB7" s="111"/>
      <c r="IHC7" s="111"/>
      <c r="IHD7" s="111"/>
      <c r="IHE7" s="111"/>
      <c r="IHF7" s="111"/>
      <c r="IHG7" s="111"/>
      <c r="IHH7" s="111"/>
      <c r="IHI7" s="111"/>
      <c r="IHJ7" s="111"/>
      <c r="IHK7" s="111"/>
      <c r="IHL7" s="111"/>
      <c r="IHM7" s="111"/>
      <c r="IHN7" s="111"/>
      <c r="IHO7" s="111"/>
      <c r="IHP7" s="111"/>
      <c r="IHQ7" s="111"/>
      <c r="IHR7" s="111"/>
      <c r="IHS7" s="111"/>
      <c r="IHT7" s="111"/>
      <c r="IHU7" s="111"/>
      <c r="IHV7" s="111"/>
      <c r="IHW7" s="111"/>
      <c r="IHX7" s="111"/>
      <c r="IHY7" s="111"/>
      <c r="IHZ7" s="111"/>
      <c r="IIA7" s="111"/>
      <c r="IIB7" s="111"/>
      <c r="IIC7" s="111"/>
      <c r="IID7" s="111"/>
      <c r="IIE7" s="111"/>
      <c r="IIF7" s="111"/>
      <c r="IIG7" s="111"/>
      <c r="IIH7" s="111"/>
      <c r="III7" s="111"/>
      <c r="IIJ7" s="111"/>
      <c r="IIK7" s="111"/>
      <c r="IIL7" s="111"/>
      <c r="IIM7" s="111"/>
      <c r="IIN7" s="111"/>
      <c r="IIO7" s="111"/>
      <c r="IIP7" s="111"/>
      <c r="IIQ7" s="111"/>
      <c r="IIR7" s="111"/>
      <c r="IIS7" s="111"/>
      <c r="IIT7" s="111"/>
      <c r="IIU7" s="111"/>
      <c r="IIV7" s="111"/>
      <c r="IIW7" s="111"/>
      <c r="IIX7" s="111"/>
      <c r="IIY7" s="111"/>
      <c r="IIZ7" s="111"/>
      <c r="IJA7" s="111"/>
      <c r="IJB7" s="111"/>
      <c r="IJC7" s="111"/>
      <c r="IJD7" s="111"/>
      <c r="IJE7" s="111"/>
      <c r="IJF7" s="111"/>
      <c r="IJG7" s="111"/>
      <c r="IJH7" s="111"/>
      <c r="IJI7" s="111"/>
      <c r="IJJ7" s="111"/>
      <c r="IJK7" s="111"/>
      <c r="IJL7" s="111"/>
      <c r="IJM7" s="111"/>
      <c r="IJN7" s="111"/>
      <c r="IJO7" s="111"/>
      <c r="IJP7" s="111"/>
      <c r="IJQ7" s="111"/>
      <c r="IJR7" s="111"/>
      <c r="IJS7" s="111"/>
      <c r="IJT7" s="111"/>
      <c r="IJU7" s="111"/>
      <c r="IJV7" s="111"/>
      <c r="IJW7" s="111"/>
      <c r="IJX7" s="111"/>
      <c r="IJY7" s="111"/>
      <c r="IJZ7" s="111"/>
      <c r="IKA7" s="111"/>
      <c r="IKB7" s="111"/>
      <c r="IKC7" s="111"/>
      <c r="IKD7" s="111"/>
      <c r="IKE7" s="111"/>
      <c r="IKF7" s="111"/>
      <c r="IKG7" s="111"/>
      <c r="IKH7" s="111"/>
      <c r="IKI7" s="111"/>
      <c r="IKJ7" s="111"/>
      <c r="IKK7" s="111"/>
      <c r="IKL7" s="111"/>
      <c r="IKM7" s="111"/>
      <c r="IKN7" s="111"/>
      <c r="IKO7" s="111"/>
      <c r="IKP7" s="111"/>
      <c r="IKQ7" s="111"/>
      <c r="IKR7" s="111"/>
      <c r="IKS7" s="111"/>
      <c r="IKT7" s="111"/>
      <c r="IKU7" s="111"/>
      <c r="IKV7" s="111"/>
      <c r="IKW7" s="111"/>
      <c r="IKX7" s="111"/>
      <c r="IKY7" s="111"/>
      <c r="IKZ7" s="111"/>
      <c r="ILA7" s="111"/>
      <c r="ILB7" s="111"/>
      <c r="ILC7" s="111"/>
      <c r="ILD7" s="111"/>
      <c r="ILE7" s="111"/>
      <c r="ILF7" s="111"/>
      <c r="ILG7" s="111"/>
      <c r="ILH7" s="111"/>
      <c r="ILI7" s="111"/>
      <c r="ILJ7" s="111"/>
      <c r="ILK7" s="111"/>
      <c r="ILL7" s="111"/>
      <c r="ILM7" s="111"/>
      <c r="ILN7" s="111"/>
      <c r="ILO7" s="111"/>
      <c r="ILP7" s="111"/>
      <c r="ILQ7" s="111"/>
      <c r="ILR7" s="111"/>
      <c r="ILS7" s="111"/>
      <c r="ILT7" s="111"/>
      <c r="ILU7" s="111"/>
      <c r="ILV7" s="111"/>
      <c r="ILW7" s="111"/>
      <c r="ILX7" s="111"/>
      <c r="ILY7" s="111"/>
      <c r="ILZ7" s="111"/>
      <c r="IMA7" s="111"/>
      <c r="IMB7" s="111"/>
      <c r="IMC7" s="111"/>
      <c r="IMD7" s="111"/>
      <c r="IME7" s="111"/>
      <c r="IMF7" s="111"/>
      <c r="IMG7" s="111"/>
      <c r="IMH7" s="111"/>
      <c r="IMI7" s="111"/>
      <c r="IMJ7" s="111"/>
      <c r="IMK7" s="111"/>
      <c r="IML7" s="111"/>
      <c r="IMM7" s="111"/>
      <c r="IMN7" s="111"/>
      <c r="IMO7" s="111"/>
      <c r="IMP7" s="111"/>
      <c r="IMQ7" s="111"/>
      <c r="IMR7" s="111"/>
      <c r="IMS7" s="111"/>
      <c r="IMT7" s="111"/>
      <c r="IMU7" s="111"/>
      <c r="IMV7" s="111"/>
      <c r="IMW7" s="111"/>
      <c r="IMX7" s="111"/>
      <c r="IMY7" s="111"/>
      <c r="IMZ7" s="111"/>
      <c r="INA7" s="111"/>
      <c r="INB7" s="111"/>
      <c r="INC7" s="111"/>
      <c r="IND7" s="111"/>
      <c r="INE7" s="111"/>
      <c r="INF7" s="111"/>
      <c r="ING7" s="111"/>
      <c r="INH7" s="111"/>
      <c r="INI7" s="111"/>
      <c r="INJ7" s="111"/>
      <c r="INK7" s="111"/>
      <c r="INL7" s="111"/>
      <c r="INM7" s="111"/>
      <c r="INN7" s="111"/>
      <c r="INO7" s="111"/>
      <c r="INP7" s="111"/>
      <c r="INQ7" s="111"/>
      <c r="INR7" s="111"/>
      <c r="INS7" s="111"/>
      <c r="INT7" s="111"/>
      <c r="INU7" s="111"/>
      <c r="INV7" s="111"/>
      <c r="INW7" s="111"/>
      <c r="INX7" s="111"/>
      <c r="INY7" s="111"/>
      <c r="INZ7" s="111"/>
      <c r="IOA7" s="111"/>
      <c r="IOB7" s="111"/>
      <c r="IOC7" s="111"/>
      <c r="IOD7" s="111"/>
      <c r="IOE7" s="111"/>
      <c r="IOF7" s="111"/>
      <c r="IOG7" s="111"/>
      <c r="IOH7" s="111"/>
      <c r="IOI7" s="111"/>
      <c r="IOJ7" s="111"/>
      <c r="IOK7" s="111"/>
      <c r="IOL7" s="111"/>
      <c r="IOM7" s="111"/>
      <c r="ION7" s="111"/>
      <c r="IOO7" s="111"/>
      <c r="IOP7" s="111"/>
      <c r="IOQ7" s="111"/>
      <c r="IOR7" s="111"/>
      <c r="IOS7" s="111"/>
      <c r="IOT7" s="111"/>
      <c r="IOU7" s="111"/>
      <c r="IOV7" s="111"/>
      <c r="IOW7" s="111"/>
      <c r="IOX7" s="111"/>
      <c r="IOY7" s="111"/>
      <c r="IOZ7" s="111"/>
      <c r="IPA7" s="111"/>
      <c r="IPB7" s="111"/>
      <c r="IPC7" s="111"/>
      <c r="IPD7" s="111"/>
      <c r="IPE7" s="111"/>
      <c r="IPF7" s="111"/>
      <c r="IPG7" s="111"/>
      <c r="IPH7" s="111"/>
      <c r="IPI7" s="111"/>
      <c r="IPJ7" s="111"/>
      <c r="IPK7" s="111"/>
      <c r="IPL7" s="111"/>
      <c r="IPM7" s="111"/>
      <c r="IPN7" s="111"/>
      <c r="IPO7" s="111"/>
      <c r="IPP7" s="111"/>
      <c r="IPQ7" s="111"/>
      <c r="IPR7" s="111"/>
      <c r="IPS7" s="111"/>
      <c r="IPT7" s="111"/>
      <c r="IPU7" s="111"/>
      <c r="IPV7" s="111"/>
      <c r="IPW7" s="111"/>
      <c r="IPX7" s="111"/>
      <c r="IPY7" s="111"/>
      <c r="IPZ7" s="111"/>
      <c r="IQA7" s="111"/>
      <c r="IQB7" s="111"/>
      <c r="IQC7" s="111"/>
      <c r="IQD7" s="111"/>
      <c r="IQE7" s="111"/>
      <c r="IQF7" s="111"/>
      <c r="IQG7" s="111"/>
      <c r="IQH7" s="111"/>
      <c r="IQI7" s="111"/>
      <c r="IQJ7" s="111"/>
      <c r="IQK7" s="111"/>
      <c r="IQL7" s="111"/>
      <c r="IQM7" s="111"/>
      <c r="IQN7" s="111"/>
      <c r="IQO7" s="111"/>
      <c r="IQP7" s="111"/>
      <c r="IQQ7" s="111"/>
      <c r="IQR7" s="111"/>
      <c r="IQS7" s="111"/>
      <c r="IQT7" s="111"/>
      <c r="IQU7" s="111"/>
      <c r="IQV7" s="111"/>
      <c r="IQW7" s="111"/>
      <c r="IQX7" s="111"/>
      <c r="IQY7" s="111"/>
      <c r="IQZ7" s="111"/>
      <c r="IRA7" s="111"/>
      <c r="IRB7" s="111"/>
      <c r="IRC7" s="111"/>
      <c r="IRD7" s="111"/>
      <c r="IRE7" s="111"/>
      <c r="IRF7" s="111"/>
      <c r="IRG7" s="111"/>
      <c r="IRH7" s="111"/>
      <c r="IRI7" s="111"/>
      <c r="IRJ7" s="111"/>
      <c r="IRK7" s="111"/>
      <c r="IRL7" s="111"/>
      <c r="IRM7" s="111"/>
      <c r="IRN7" s="111"/>
      <c r="IRO7" s="111"/>
      <c r="IRP7" s="111"/>
      <c r="IRQ7" s="111"/>
      <c r="IRR7" s="111"/>
      <c r="IRS7" s="111"/>
      <c r="IRT7" s="111"/>
      <c r="IRU7" s="111"/>
      <c r="IRV7" s="111"/>
      <c r="IRW7" s="111"/>
      <c r="IRX7" s="111"/>
      <c r="IRY7" s="111"/>
      <c r="IRZ7" s="111"/>
      <c r="ISA7" s="111"/>
      <c r="ISB7" s="111"/>
      <c r="ISC7" s="111"/>
      <c r="ISD7" s="111"/>
      <c r="ISE7" s="111"/>
      <c r="ISF7" s="111"/>
      <c r="ISG7" s="111"/>
      <c r="ISH7" s="111"/>
      <c r="ISI7" s="111"/>
      <c r="ISJ7" s="111"/>
      <c r="ISK7" s="111"/>
      <c r="ISL7" s="111"/>
      <c r="ISM7" s="111"/>
      <c r="ISN7" s="111"/>
      <c r="ISO7" s="111"/>
      <c r="ISP7" s="111"/>
      <c r="ISQ7" s="111"/>
      <c r="ISR7" s="111"/>
      <c r="ISS7" s="111"/>
      <c r="IST7" s="111"/>
      <c r="ISU7" s="111"/>
      <c r="ISV7" s="111"/>
      <c r="ISW7" s="111"/>
      <c r="ISX7" s="111"/>
      <c r="ISY7" s="111"/>
      <c r="ISZ7" s="111"/>
      <c r="ITA7" s="111"/>
      <c r="ITB7" s="111"/>
      <c r="ITC7" s="111"/>
      <c r="ITD7" s="111"/>
      <c r="ITE7" s="111"/>
      <c r="ITF7" s="111"/>
      <c r="ITG7" s="111"/>
      <c r="ITH7" s="111"/>
      <c r="ITI7" s="111"/>
      <c r="ITJ7" s="111"/>
      <c r="ITK7" s="111"/>
      <c r="ITL7" s="111"/>
      <c r="ITM7" s="111"/>
      <c r="ITN7" s="111"/>
      <c r="ITO7" s="111"/>
      <c r="ITP7" s="111"/>
      <c r="ITQ7" s="111"/>
      <c r="ITR7" s="111"/>
      <c r="ITS7" s="111"/>
      <c r="ITT7" s="111"/>
      <c r="ITU7" s="111"/>
      <c r="ITV7" s="111"/>
      <c r="ITW7" s="111"/>
      <c r="ITX7" s="111"/>
      <c r="ITY7" s="111"/>
      <c r="ITZ7" s="111"/>
      <c r="IUA7" s="111"/>
      <c r="IUB7" s="111"/>
      <c r="IUC7" s="111"/>
      <c r="IUD7" s="111"/>
      <c r="IUE7" s="111"/>
      <c r="IUF7" s="111"/>
      <c r="IUG7" s="111"/>
      <c r="IUH7" s="111"/>
      <c r="IUI7" s="111"/>
      <c r="IUJ7" s="111"/>
      <c r="IUK7" s="111"/>
      <c r="IUL7" s="111"/>
      <c r="IUM7" s="111"/>
      <c r="IUN7" s="111"/>
      <c r="IUO7" s="111"/>
      <c r="IUP7" s="111"/>
      <c r="IUQ7" s="111"/>
      <c r="IUR7" s="111"/>
      <c r="IUS7" s="111"/>
      <c r="IUT7" s="111"/>
      <c r="IUU7" s="111"/>
      <c r="IUV7" s="111"/>
      <c r="IUW7" s="111"/>
      <c r="IUX7" s="111"/>
      <c r="IUY7" s="111"/>
      <c r="IUZ7" s="111"/>
      <c r="IVA7" s="111"/>
      <c r="IVB7" s="111"/>
      <c r="IVC7" s="111"/>
      <c r="IVD7" s="111"/>
      <c r="IVE7" s="111"/>
      <c r="IVF7" s="111"/>
      <c r="IVG7" s="111"/>
      <c r="IVH7" s="111"/>
      <c r="IVI7" s="111"/>
      <c r="IVJ7" s="111"/>
      <c r="IVK7" s="111"/>
      <c r="IVL7" s="111"/>
      <c r="IVM7" s="111"/>
      <c r="IVN7" s="111"/>
      <c r="IVO7" s="111"/>
      <c r="IVP7" s="111"/>
      <c r="IVQ7" s="111"/>
      <c r="IVR7" s="111"/>
      <c r="IVS7" s="111"/>
      <c r="IVT7" s="111"/>
      <c r="IVU7" s="111"/>
      <c r="IVV7" s="111"/>
      <c r="IVW7" s="111"/>
      <c r="IVX7" s="111"/>
      <c r="IVY7" s="111"/>
      <c r="IVZ7" s="111"/>
      <c r="IWA7" s="111"/>
      <c r="IWB7" s="111"/>
      <c r="IWC7" s="111"/>
      <c r="IWD7" s="111"/>
      <c r="IWE7" s="111"/>
      <c r="IWF7" s="111"/>
      <c r="IWG7" s="111"/>
      <c r="IWH7" s="111"/>
      <c r="IWI7" s="111"/>
      <c r="IWJ7" s="111"/>
      <c r="IWK7" s="111"/>
      <c r="IWL7" s="111"/>
      <c r="IWM7" s="111"/>
      <c r="IWN7" s="111"/>
      <c r="IWO7" s="111"/>
      <c r="IWP7" s="111"/>
      <c r="IWQ7" s="111"/>
      <c r="IWR7" s="111"/>
      <c r="IWS7" s="111"/>
      <c r="IWT7" s="111"/>
      <c r="IWU7" s="111"/>
      <c r="IWV7" s="111"/>
      <c r="IWW7" s="111"/>
      <c r="IWX7" s="111"/>
      <c r="IWY7" s="111"/>
      <c r="IWZ7" s="111"/>
      <c r="IXA7" s="111"/>
      <c r="IXB7" s="111"/>
      <c r="IXC7" s="111"/>
      <c r="IXD7" s="111"/>
      <c r="IXE7" s="111"/>
      <c r="IXF7" s="111"/>
      <c r="IXG7" s="111"/>
      <c r="IXH7" s="111"/>
      <c r="IXI7" s="111"/>
      <c r="IXJ7" s="111"/>
      <c r="IXK7" s="111"/>
      <c r="IXL7" s="111"/>
      <c r="IXM7" s="111"/>
      <c r="IXN7" s="111"/>
      <c r="IXO7" s="111"/>
      <c r="IXP7" s="111"/>
      <c r="IXQ7" s="111"/>
      <c r="IXR7" s="111"/>
      <c r="IXS7" s="111"/>
      <c r="IXT7" s="111"/>
      <c r="IXU7" s="111"/>
      <c r="IXV7" s="111"/>
      <c r="IXW7" s="111"/>
      <c r="IXX7" s="111"/>
      <c r="IXY7" s="111"/>
      <c r="IXZ7" s="111"/>
      <c r="IYA7" s="111"/>
      <c r="IYB7" s="111"/>
      <c r="IYC7" s="111"/>
      <c r="IYD7" s="111"/>
      <c r="IYE7" s="111"/>
      <c r="IYF7" s="111"/>
      <c r="IYG7" s="111"/>
      <c r="IYH7" s="111"/>
      <c r="IYI7" s="111"/>
      <c r="IYJ7" s="111"/>
      <c r="IYK7" s="111"/>
      <c r="IYL7" s="111"/>
      <c r="IYM7" s="111"/>
      <c r="IYN7" s="111"/>
      <c r="IYO7" s="111"/>
      <c r="IYP7" s="111"/>
      <c r="IYQ7" s="111"/>
      <c r="IYR7" s="111"/>
      <c r="IYS7" s="111"/>
      <c r="IYT7" s="111"/>
      <c r="IYU7" s="111"/>
      <c r="IYV7" s="111"/>
      <c r="IYW7" s="111"/>
      <c r="IYX7" s="111"/>
      <c r="IYY7" s="111"/>
      <c r="IYZ7" s="111"/>
      <c r="IZA7" s="111"/>
      <c r="IZB7" s="111"/>
      <c r="IZC7" s="111"/>
      <c r="IZD7" s="111"/>
      <c r="IZE7" s="111"/>
      <c r="IZF7" s="111"/>
      <c r="IZG7" s="111"/>
      <c r="IZH7" s="111"/>
      <c r="IZI7" s="111"/>
      <c r="IZJ7" s="111"/>
      <c r="IZK7" s="111"/>
      <c r="IZL7" s="111"/>
      <c r="IZM7" s="111"/>
      <c r="IZN7" s="111"/>
      <c r="IZO7" s="111"/>
      <c r="IZP7" s="111"/>
      <c r="IZQ7" s="111"/>
      <c r="IZR7" s="111"/>
      <c r="IZS7" s="111"/>
      <c r="IZT7" s="111"/>
      <c r="IZU7" s="111"/>
      <c r="IZV7" s="111"/>
      <c r="IZW7" s="111"/>
      <c r="IZX7" s="111"/>
      <c r="IZY7" s="111"/>
      <c r="IZZ7" s="111"/>
      <c r="JAA7" s="111"/>
      <c r="JAB7" s="111"/>
      <c r="JAC7" s="111"/>
      <c r="JAD7" s="111"/>
      <c r="JAE7" s="111"/>
      <c r="JAF7" s="111"/>
      <c r="JAG7" s="111"/>
      <c r="JAH7" s="111"/>
      <c r="JAI7" s="111"/>
      <c r="JAJ7" s="111"/>
      <c r="JAK7" s="111"/>
      <c r="JAL7" s="111"/>
      <c r="JAM7" s="111"/>
      <c r="JAN7" s="111"/>
      <c r="JAO7" s="111"/>
      <c r="JAP7" s="111"/>
      <c r="JAQ7" s="111"/>
      <c r="JAR7" s="111"/>
      <c r="JAS7" s="111"/>
      <c r="JAT7" s="111"/>
      <c r="JAU7" s="111"/>
      <c r="JAV7" s="111"/>
      <c r="JAW7" s="111"/>
      <c r="JAX7" s="111"/>
      <c r="JAY7" s="111"/>
      <c r="JAZ7" s="111"/>
      <c r="JBA7" s="111"/>
      <c r="JBB7" s="111"/>
      <c r="JBC7" s="111"/>
      <c r="JBD7" s="111"/>
      <c r="JBE7" s="111"/>
      <c r="JBF7" s="111"/>
      <c r="JBG7" s="111"/>
      <c r="JBH7" s="111"/>
      <c r="JBI7" s="111"/>
      <c r="JBJ7" s="111"/>
      <c r="JBK7" s="111"/>
      <c r="JBL7" s="111"/>
      <c r="JBM7" s="111"/>
      <c r="JBN7" s="111"/>
      <c r="JBO7" s="111"/>
      <c r="JBP7" s="111"/>
      <c r="JBQ7" s="111"/>
      <c r="JBR7" s="111"/>
      <c r="JBS7" s="111"/>
      <c r="JBT7" s="111"/>
      <c r="JBU7" s="111"/>
      <c r="JBV7" s="111"/>
      <c r="JBW7" s="111"/>
      <c r="JBX7" s="111"/>
      <c r="JBY7" s="111"/>
      <c r="JBZ7" s="111"/>
      <c r="JCA7" s="111"/>
      <c r="JCB7" s="111"/>
      <c r="JCC7" s="111"/>
      <c r="JCD7" s="111"/>
      <c r="JCE7" s="111"/>
      <c r="JCF7" s="111"/>
      <c r="JCG7" s="111"/>
      <c r="JCH7" s="111"/>
      <c r="JCI7" s="111"/>
      <c r="JCJ7" s="111"/>
      <c r="JCK7" s="111"/>
      <c r="JCL7" s="111"/>
      <c r="JCM7" s="111"/>
      <c r="JCN7" s="111"/>
      <c r="JCO7" s="111"/>
      <c r="JCP7" s="111"/>
      <c r="JCQ7" s="111"/>
      <c r="JCR7" s="111"/>
      <c r="JCS7" s="111"/>
      <c r="JCT7" s="111"/>
      <c r="JCU7" s="111"/>
      <c r="JCV7" s="111"/>
      <c r="JCW7" s="111"/>
      <c r="JCX7" s="111"/>
      <c r="JCY7" s="111"/>
      <c r="JCZ7" s="111"/>
      <c r="JDA7" s="111"/>
      <c r="JDB7" s="111"/>
      <c r="JDC7" s="111"/>
      <c r="JDD7" s="111"/>
      <c r="JDE7" s="111"/>
      <c r="JDF7" s="111"/>
      <c r="JDG7" s="111"/>
      <c r="JDH7" s="111"/>
      <c r="JDI7" s="111"/>
      <c r="JDJ7" s="111"/>
      <c r="JDK7" s="111"/>
      <c r="JDL7" s="111"/>
      <c r="JDM7" s="111"/>
      <c r="JDN7" s="111"/>
      <c r="JDO7" s="111"/>
      <c r="JDP7" s="111"/>
      <c r="JDQ7" s="111"/>
      <c r="JDR7" s="111"/>
      <c r="JDS7" s="111"/>
      <c r="JDT7" s="111"/>
      <c r="JDU7" s="111"/>
      <c r="JDV7" s="111"/>
      <c r="JDW7" s="111"/>
      <c r="JDX7" s="111"/>
      <c r="JDY7" s="111"/>
      <c r="JDZ7" s="111"/>
      <c r="JEA7" s="111"/>
      <c r="JEB7" s="111"/>
      <c r="JEC7" s="111"/>
      <c r="JED7" s="111"/>
      <c r="JEE7" s="111"/>
      <c r="JEF7" s="111"/>
      <c r="JEG7" s="111"/>
      <c r="JEH7" s="111"/>
      <c r="JEI7" s="111"/>
      <c r="JEJ7" s="111"/>
      <c r="JEK7" s="111"/>
      <c r="JEL7" s="111"/>
      <c r="JEM7" s="111"/>
      <c r="JEN7" s="111"/>
      <c r="JEO7" s="111"/>
      <c r="JEP7" s="111"/>
      <c r="JEQ7" s="111"/>
      <c r="JER7" s="111"/>
      <c r="JES7" s="111"/>
      <c r="JET7" s="111"/>
      <c r="JEU7" s="111"/>
      <c r="JEV7" s="111"/>
      <c r="JEW7" s="111"/>
      <c r="JEX7" s="111"/>
      <c r="JEY7" s="111"/>
      <c r="JEZ7" s="111"/>
      <c r="JFA7" s="111"/>
      <c r="JFB7" s="111"/>
      <c r="JFC7" s="111"/>
      <c r="JFD7" s="111"/>
      <c r="JFE7" s="111"/>
      <c r="JFF7" s="111"/>
      <c r="JFG7" s="111"/>
      <c r="JFH7" s="111"/>
      <c r="JFI7" s="111"/>
      <c r="JFJ7" s="111"/>
      <c r="JFK7" s="111"/>
      <c r="JFL7" s="111"/>
      <c r="JFM7" s="111"/>
      <c r="JFN7" s="111"/>
      <c r="JFO7" s="111"/>
      <c r="JFP7" s="111"/>
      <c r="JFQ7" s="111"/>
      <c r="JFR7" s="111"/>
      <c r="JFS7" s="111"/>
      <c r="JFT7" s="111"/>
      <c r="JFU7" s="111"/>
      <c r="JFV7" s="111"/>
      <c r="JFW7" s="111"/>
      <c r="JFX7" s="111"/>
      <c r="JFY7" s="111"/>
      <c r="JFZ7" s="111"/>
      <c r="JGA7" s="111"/>
      <c r="JGB7" s="111"/>
      <c r="JGC7" s="111"/>
      <c r="JGD7" s="111"/>
      <c r="JGE7" s="111"/>
      <c r="JGF7" s="111"/>
      <c r="JGG7" s="111"/>
      <c r="JGH7" s="111"/>
      <c r="JGI7" s="111"/>
      <c r="JGJ7" s="111"/>
      <c r="JGK7" s="111"/>
      <c r="JGL7" s="111"/>
      <c r="JGM7" s="111"/>
      <c r="JGN7" s="111"/>
      <c r="JGO7" s="111"/>
      <c r="JGP7" s="111"/>
      <c r="JGQ7" s="111"/>
      <c r="JGR7" s="111"/>
      <c r="JGS7" s="111"/>
      <c r="JGT7" s="111"/>
      <c r="JGU7" s="111"/>
      <c r="JGV7" s="111"/>
      <c r="JGW7" s="111"/>
      <c r="JGX7" s="111"/>
      <c r="JGY7" s="111"/>
      <c r="JGZ7" s="111"/>
      <c r="JHA7" s="111"/>
      <c r="JHB7" s="111"/>
      <c r="JHC7" s="111"/>
      <c r="JHD7" s="111"/>
      <c r="JHE7" s="111"/>
      <c r="JHF7" s="111"/>
      <c r="JHG7" s="111"/>
      <c r="JHH7" s="111"/>
      <c r="JHI7" s="111"/>
      <c r="JHJ7" s="111"/>
      <c r="JHK7" s="111"/>
      <c r="JHL7" s="111"/>
      <c r="JHM7" s="111"/>
      <c r="JHN7" s="111"/>
      <c r="JHO7" s="111"/>
      <c r="JHP7" s="111"/>
      <c r="JHQ7" s="111"/>
      <c r="JHR7" s="111"/>
      <c r="JHS7" s="111"/>
      <c r="JHT7" s="111"/>
      <c r="JHU7" s="111"/>
      <c r="JHV7" s="111"/>
      <c r="JHW7" s="111"/>
      <c r="JHX7" s="111"/>
      <c r="JHY7" s="111"/>
      <c r="JHZ7" s="111"/>
      <c r="JIA7" s="111"/>
      <c r="JIB7" s="111"/>
      <c r="JIC7" s="111"/>
      <c r="JID7" s="111"/>
      <c r="JIE7" s="111"/>
      <c r="JIF7" s="111"/>
      <c r="JIG7" s="111"/>
      <c r="JIH7" s="111"/>
      <c r="JII7" s="111"/>
      <c r="JIJ7" s="111"/>
      <c r="JIK7" s="111"/>
      <c r="JIL7" s="111"/>
      <c r="JIM7" s="111"/>
      <c r="JIN7" s="111"/>
      <c r="JIO7" s="111"/>
      <c r="JIP7" s="111"/>
      <c r="JIQ7" s="111"/>
      <c r="JIR7" s="111"/>
      <c r="JIS7" s="111"/>
      <c r="JIT7" s="111"/>
      <c r="JIU7" s="111"/>
      <c r="JIV7" s="111"/>
      <c r="JIW7" s="111"/>
      <c r="JIX7" s="111"/>
      <c r="JIY7" s="111"/>
      <c r="JIZ7" s="111"/>
      <c r="JJA7" s="111"/>
      <c r="JJB7" s="111"/>
      <c r="JJC7" s="111"/>
      <c r="JJD7" s="111"/>
      <c r="JJE7" s="111"/>
      <c r="JJF7" s="111"/>
      <c r="JJG7" s="111"/>
      <c r="JJH7" s="111"/>
      <c r="JJI7" s="111"/>
      <c r="JJJ7" s="111"/>
      <c r="JJK7" s="111"/>
      <c r="JJL7" s="111"/>
      <c r="JJM7" s="111"/>
      <c r="JJN7" s="111"/>
      <c r="JJO7" s="111"/>
      <c r="JJP7" s="111"/>
      <c r="JJQ7" s="111"/>
      <c r="JJR7" s="111"/>
      <c r="JJS7" s="111"/>
      <c r="JJT7" s="111"/>
      <c r="JJU7" s="111"/>
      <c r="JJV7" s="111"/>
      <c r="JJW7" s="111"/>
      <c r="JJX7" s="111"/>
      <c r="JJY7" s="111"/>
      <c r="JJZ7" s="111"/>
      <c r="JKA7" s="111"/>
      <c r="JKB7" s="111"/>
      <c r="JKC7" s="111"/>
      <c r="JKD7" s="111"/>
      <c r="JKE7" s="111"/>
      <c r="JKF7" s="111"/>
      <c r="JKG7" s="111"/>
      <c r="JKH7" s="111"/>
      <c r="JKI7" s="111"/>
      <c r="JKJ7" s="111"/>
      <c r="JKK7" s="111"/>
      <c r="JKL7" s="111"/>
      <c r="JKM7" s="111"/>
      <c r="JKN7" s="111"/>
      <c r="JKO7" s="111"/>
      <c r="JKP7" s="111"/>
      <c r="JKQ7" s="111"/>
      <c r="JKR7" s="111"/>
      <c r="JKS7" s="111"/>
      <c r="JKT7" s="111"/>
      <c r="JKU7" s="111"/>
      <c r="JKV7" s="111"/>
      <c r="JKW7" s="111"/>
      <c r="JKX7" s="111"/>
      <c r="JKY7" s="111"/>
      <c r="JKZ7" s="111"/>
      <c r="JLA7" s="111"/>
      <c r="JLB7" s="111"/>
      <c r="JLC7" s="111"/>
      <c r="JLD7" s="111"/>
      <c r="JLE7" s="111"/>
      <c r="JLF7" s="111"/>
      <c r="JLG7" s="111"/>
      <c r="JLH7" s="111"/>
      <c r="JLI7" s="111"/>
      <c r="JLJ7" s="111"/>
      <c r="JLK7" s="111"/>
      <c r="JLL7" s="111"/>
      <c r="JLM7" s="111"/>
      <c r="JLN7" s="111"/>
      <c r="JLO7" s="111"/>
      <c r="JLP7" s="111"/>
      <c r="JLQ7" s="111"/>
      <c r="JLR7" s="111"/>
      <c r="JLS7" s="111"/>
      <c r="JLT7" s="111"/>
      <c r="JLU7" s="111"/>
      <c r="JLV7" s="111"/>
      <c r="JLW7" s="111"/>
      <c r="JLX7" s="111"/>
      <c r="JLY7" s="111"/>
      <c r="JLZ7" s="111"/>
      <c r="JMA7" s="111"/>
      <c r="JMB7" s="111"/>
      <c r="JMC7" s="111"/>
      <c r="JMD7" s="111"/>
      <c r="JME7" s="111"/>
      <c r="JMF7" s="111"/>
      <c r="JMG7" s="111"/>
      <c r="JMH7" s="111"/>
      <c r="JMI7" s="111"/>
      <c r="JMJ7" s="111"/>
      <c r="JMK7" s="111"/>
      <c r="JML7" s="111"/>
      <c r="JMM7" s="111"/>
      <c r="JMN7" s="111"/>
      <c r="JMO7" s="111"/>
      <c r="JMP7" s="111"/>
      <c r="JMQ7" s="111"/>
      <c r="JMR7" s="111"/>
      <c r="JMS7" s="111"/>
      <c r="JMT7" s="111"/>
      <c r="JMU7" s="111"/>
      <c r="JMV7" s="111"/>
      <c r="JMW7" s="111"/>
      <c r="JMX7" s="111"/>
      <c r="JMY7" s="111"/>
      <c r="JMZ7" s="111"/>
      <c r="JNA7" s="111"/>
      <c r="JNB7" s="111"/>
      <c r="JNC7" s="111"/>
      <c r="JND7" s="111"/>
      <c r="JNE7" s="111"/>
      <c r="JNF7" s="111"/>
      <c r="JNG7" s="111"/>
      <c r="JNH7" s="111"/>
      <c r="JNI7" s="111"/>
      <c r="JNJ7" s="111"/>
      <c r="JNK7" s="111"/>
      <c r="JNL7" s="111"/>
      <c r="JNM7" s="111"/>
      <c r="JNN7" s="111"/>
      <c r="JNO7" s="111"/>
      <c r="JNP7" s="111"/>
      <c r="JNQ7" s="111"/>
      <c r="JNR7" s="111"/>
      <c r="JNS7" s="111"/>
      <c r="JNT7" s="111"/>
      <c r="JNU7" s="111"/>
      <c r="JNV7" s="111"/>
      <c r="JNW7" s="111"/>
      <c r="JNX7" s="111"/>
      <c r="JNY7" s="111"/>
      <c r="JNZ7" s="111"/>
      <c r="JOA7" s="111"/>
      <c r="JOB7" s="111"/>
      <c r="JOC7" s="111"/>
      <c r="JOD7" s="111"/>
      <c r="JOE7" s="111"/>
      <c r="JOF7" s="111"/>
      <c r="JOG7" s="111"/>
      <c r="JOH7" s="111"/>
      <c r="JOI7" s="111"/>
      <c r="JOJ7" s="111"/>
      <c r="JOK7" s="111"/>
      <c r="JOL7" s="111"/>
      <c r="JOM7" s="111"/>
      <c r="JON7" s="111"/>
      <c r="JOO7" s="111"/>
      <c r="JOP7" s="111"/>
      <c r="JOQ7" s="111"/>
      <c r="JOR7" s="111"/>
      <c r="JOS7" s="111"/>
      <c r="JOT7" s="111"/>
      <c r="JOU7" s="111"/>
      <c r="JOV7" s="111"/>
      <c r="JOW7" s="111"/>
      <c r="JOX7" s="111"/>
      <c r="JOY7" s="111"/>
      <c r="JOZ7" s="111"/>
      <c r="JPA7" s="111"/>
      <c r="JPB7" s="111"/>
      <c r="JPC7" s="111"/>
      <c r="JPD7" s="111"/>
      <c r="JPE7" s="111"/>
      <c r="JPF7" s="111"/>
      <c r="JPG7" s="111"/>
      <c r="JPH7" s="111"/>
      <c r="JPI7" s="111"/>
      <c r="JPJ7" s="111"/>
      <c r="JPK7" s="111"/>
      <c r="JPL7" s="111"/>
      <c r="JPM7" s="111"/>
      <c r="JPN7" s="111"/>
      <c r="JPO7" s="111"/>
      <c r="JPP7" s="111"/>
      <c r="JPQ7" s="111"/>
      <c r="JPR7" s="111"/>
      <c r="JPS7" s="111"/>
      <c r="JPT7" s="111"/>
      <c r="JPU7" s="111"/>
      <c r="JPV7" s="111"/>
      <c r="JPW7" s="111"/>
      <c r="JPX7" s="111"/>
      <c r="JPY7" s="111"/>
      <c r="JPZ7" s="111"/>
      <c r="JQA7" s="111"/>
      <c r="JQB7" s="111"/>
      <c r="JQC7" s="111"/>
      <c r="JQD7" s="111"/>
      <c r="JQE7" s="111"/>
      <c r="JQF7" s="111"/>
      <c r="JQG7" s="111"/>
      <c r="JQH7" s="111"/>
      <c r="JQI7" s="111"/>
      <c r="JQJ7" s="111"/>
      <c r="JQK7" s="111"/>
      <c r="JQL7" s="111"/>
      <c r="JQM7" s="111"/>
      <c r="JQN7" s="111"/>
      <c r="JQO7" s="111"/>
      <c r="JQP7" s="111"/>
      <c r="JQQ7" s="111"/>
      <c r="JQR7" s="111"/>
      <c r="JQS7" s="111"/>
      <c r="JQT7" s="111"/>
      <c r="JQU7" s="111"/>
      <c r="JQV7" s="111"/>
      <c r="JQW7" s="111"/>
      <c r="JQX7" s="111"/>
      <c r="JQY7" s="111"/>
      <c r="JQZ7" s="111"/>
      <c r="JRA7" s="111"/>
      <c r="JRB7" s="111"/>
      <c r="JRC7" s="111"/>
      <c r="JRD7" s="111"/>
      <c r="JRE7" s="111"/>
      <c r="JRF7" s="111"/>
      <c r="JRG7" s="111"/>
      <c r="JRH7" s="111"/>
      <c r="JRI7" s="111"/>
      <c r="JRJ7" s="111"/>
      <c r="JRK7" s="111"/>
      <c r="JRL7" s="111"/>
      <c r="JRM7" s="111"/>
      <c r="JRN7" s="111"/>
      <c r="JRO7" s="111"/>
      <c r="JRP7" s="111"/>
      <c r="JRQ7" s="111"/>
      <c r="JRR7" s="111"/>
      <c r="JRS7" s="111"/>
      <c r="JRT7" s="111"/>
      <c r="JRU7" s="111"/>
      <c r="JRV7" s="111"/>
      <c r="JRW7" s="111"/>
      <c r="JRX7" s="111"/>
      <c r="JRY7" s="111"/>
      <c r="JRZ7" s="111"/>
      <c r="JSA7" s="111"/>
      <c r="JSB7" s="111"/>
      <c r="JSC7" s="111"/>
      <c r="JSD7" s="111"/>
      <c r="JSE7" s="111"/>
      <c r="JSF7" s="111"/>
      <c r="JSG7" s="111"/>
      <c r="JSH7" s="111"/>
      <c r="JSI7" s="111"/>
      <c r="JSJ7" s="111"/>
      <c r="JSK7" s="111"/>
      <c r="JSL7" s="111"/>
      <c r="JSM7" s="111"/>
      <c r="JSN7" s="111"/>
      <c r="JSO7" s="111"/>
      <c r="JSP7" s="111"/>
      <c r="JSQ7" s="111"/>
      <c r="JSR7" s="111"/>
      <c r="JSS7" s="111"/>
      <c r="JST7" s="111"/>
      <c r="JSU7" s="111"/>
      <c r="JSV7" s="111"/>
      <c r="JSW7" s="111"/>
      <c r="JSX7" s="111"/>
      <c r="JSY7" s="111"/>
      <c r="JSZ7" s="111"/>
      <c r="JTA7" s="111"/>
      <c r="JTB7" s="111"/>
      <c r="JTC7" s="111"/>
      <c r="JTD7" s="111"/>
      <c r="JTE7" s="111"/>
      <c r="JTF7" s="111"/>
      <c r="JTG7" s="111"/>
      <c r="JTH7" s="111"/>
      <c r="JTI7" s="111"/>
      <c r="JTJ7" s="111"/>
      <c r="JTK7" s="111"/>
      <c r="JTL7" s="111"/>
      <c r="JTM7" s="111"/>
      <c r="JTN7" s="111"/>
      <c r="JTO7" s="111"/>
      <c r="JTP7" s="111"/>
      <c r="JTQ7" s="111"/>
      <c r="JTR7" s="111"/>
      <c r="JTS7" s="111"/>
      <c r="JTT7" s="111"/>
      <c r="JTU7" s="111"/>
      <c r="JTV7" s="111"/>
      <c r="JTW7" s="111"/>
      <c r="JTX7" s="111"/>
      <c r="JTY7" s="111"/>
      <c r="JTZ7" s="111"/>
      <c r="JUA7" s="111"/>
      <c r="JUB7" s="111"/>
      <c r="JUC7" s="111"/>
      <c r="JUD7" s="111"/>
      <c r="JUE7" s="111"/>
      <c r="JUF7" s="111"/>
      <c r="JUG7" s="111"/>
      <c r="JUH7" s="111"/>
      <c r="JUI7" s="111"/>
      <c r="JUJ7" s="111"/>
      <c r="JUK7" s="111"/>
      <c r="JUL7" s="111"/>
      <c r="JUM7" s="111"/>
      <c r="JUN7" s="111"/>
      <c r="JUO7" s="111"/>
      <c r="JUP7" s="111"/>
      <c r="JUQ7" s="111"/>
      <c r="JUR7" s="111"/>
      <c r="JUS7" s="111"/>
      <c r="JUT7" s="111"/>
      <c r="JUU7" s="111"/>
      <c r="JUV7" s="111"/>
      <c r="JUW7" s="111"/>
      <c r="JUX7" s="111"/>
      <c r="JUY7" s="111"/>
      <c r="JUZ7" s="111"/>
      <c r="JVA7" s="111"/>
      <c r="JVB7" s="111"/>
      <c r="JVC7" s="111"/>
      <c r="JVD7" s="111"/>
      <c r="JVE7" s="111"/>
      <c r="JVF7" s="111"/>
      <c r="JVG7" s="111"/>
      <c r="JVH7" s="111"/>
      <c r="JVI7" s="111"/>
      <c r="JVJ7" s="111"/>
      <c r="JVK7" s="111"/>
      <c r="JVL7" s="111"/>
      <c r="JVM7" s="111"/>
      <c r="JVN7" s="111"/>
      <c r="JVO7" s="111"/>
      <c r="JVP7" s="111"/>
      <c r="JVQ7" s="111"/>
      <c r="JVR7" s="111"/>
      <c r="JVS7" s="111"/>
      <c r="JVT7" s="111"/>
      <c r="JVU7" s="111"/>
      <c r="JVV7" s="111"/>
      <c r="JVW7" s="111"/>
      <c r="JVX7" s="111"/>
      <c r="JVY7" s="111"/>
      <c r="JVZ7" s="111"/>
      <c r="JWA7" s="111"/>
      <c r="JWB7" s="111"/>
      <c r="JWC7" s="111"/>
      <c r="JWD7" s="111"/>
      <c r="JWE7" s="111"/>
      <c r="JWF7" s="111"/>
      <c r="JWG7" s="111"/>
      <c r="JWH7" s="111"/>
      <c r="JWI7" s="111"/>
      <c r="JWJ7" s="111"/>
      <c r="JWK7" s="111"/>
      <c r="JWL7" s="111"/>
      <c r="JWM7" s="111"/>
      <c r="JWN7" s="111"/>
      <c r="JWO7" s="111"/>
      <c r="JWP7" s="111"/>
      <c r="JWQ7" s="111"/>
      <c r="JWR7" s="111"/>
      <c r="JWS7" s="111"/>
      <c r="JWT7" s="111"/>
      <c r="JWU7" s="111"/>
      <c r="JWV7" s="111"/>
      <c r="JWW7" s="111"/>
      <c r="JWX7" s="111"/>
      <c r="JWY7" s="111"/>
      <c r="JWZ7" s="111"/>
      <c r="JXA7" s="111"/>
      <c r="JXB7" s="111"/>
      <c r="JXC7" s="111"/>
      <c r="JXD7" s="111"/>
      <c r="JXE7" s="111"/>
      <c r="JXF7" s="111"/>
      <c r="JXG7" s="111"/>
      <c r="JXH7" s="111"/>
      <c r="JXI7" s="111"/>
      <c r="JXJ7" s="111"/>
      <c r="JXK7" s="111"/>
      <c r="JXL7" s="111"/>
      <c r="JXM7" s="111"/>
      <c r="JXN7" s="111"/>
      <c r="JXO7" s="111"/>
      <c r="JXP7" s="111"/>
      <c r="JXQ7" s="111"/>
      <c r="JXR7" s="111"/>
      <c r="JXS7" s="111"/>
      <c r="JXT7" s="111"/>
      <c r="JXU7" s="111"/>
      <c r="JXV7" s="111"/>
      <c r="JXW7" s="111"/>
      <c r="JXX7" s="111"/>
      <c r="JXY7" s="111"/>
      <c r="JXZ7" s="111"/>
      <c r="JYA7" s="111"/>
      <c r="JYB7" s="111"/>
      <c r="JYC7" s="111"/>
      <c r="JYD7" s="111"/>
      <c r="JYE7" s="111"/>
      <c r="JYF7" s="111"/>
      <c r="JYG7" s="111"/>
      <c r="JYH7" s="111"/>
      <c r="JYI7" s="111"/>
      <c r="JYJ7" s="111"/>
      <c r="JYK7" s="111"/>
      <c r="JYL7" s="111"/>
      <c r="JYM7" s="111"/>
      <c r="JYN7" s="111"/>
      <c r="JYO7" s="111"/>
      <c r="JYP7" s="111"/>
      <c r="JYQ7" s="111"/>
      <c r="JYR7" s="111"/>
      <c r="JYS7" s="111"/>
      <c r="JYT7" s="111"/>
      <c r="JYU7" s="111"/>
      <c r="JYV7" s="111"/>
      <c r="JYW7" s="111"/>
      <c r="JYX7" s="111"/>
      <c r="JYY7" s="111"/>
      <c r="JYZ7" s="111"/>
      <c r="JZA7" s="111"/>
      <c r="JZB7" s="111"/>
      <c r="JZC7" s="111"/>
      <c r="JZD7" s="111"/>
      <c r="JZE7" s="111"/>
      <c r="JZF7" s="111"/>
      <c r="JZG7" s="111"/>
      <c r="JZH7" s="111"/>
      <c r="JZI7" s="111"/>
      <c r="JZJ7" s="111"/>
      <c r="JZK7" s="111"/>
      <c r="JZL7" s="111"/>
      <c r="JZM7" s="111"/>
      <c r="JZN7" s="111"/>
      <c r="JZO7" s="111"/>
      <c r="JZP7" s="111"/>
      <c r="JZQ7" s="111"/>
      <c r="JZR7" s="111"/>
      <c r="JZS7" s="111"/>
      <c r="JZT7" s="111"/>
      <c r="JZU7" s="111"/>
      <c r="JZV7" s="111"/>
      <c r="JZW7" s="111"/>
      <c r="JZX7" s="111"/>
      <c r="JZY7" s="111"/>
      <c r="JZZ7" s="111"/>
      <c r="KAA7" s="111"/>
      <c r="KAB7" s="111"/>
      <c r="KAC7" s="111"/>
      <c r="KAD7" s="111"/>
      <c r="KAE7" s="111"/>
      <c r="KAF7" s="111"/>
      <c r="KAG7" s="111"/>
      <c r="KAH7" s="111"/>
      <c r="KAI7" s="111"/>
      <c r="KAJ7" s="111"/>
      <c r="KAK7" s="111"/>
      <c r="KAL7" s="111"/>
      <c r="KAM7" s="111"/>
      <c r="KAN7" s="111"/>
      <c r="KAO7" s="111"/>
      <c r="KAP7" s="111"/>
      <c r="KAQ7" s="111"/>
      <c r="KAR7" s="111"/>
      <c r="KAS7" s="111"/>
      <c r="KAT7" s="111"/>
      <c r="KAU7" s="111"/>
      <c r="KAV7" s="111"/>
      <c r="KAW7" s="111"/>
      <c r="KAX7" s="111"/>
      <c r="KAY7" s="111"/>
      <c r="KAZ7" s="111"/>
      <c r="KBA7" s="111"/>
      <c r="KBB7" s="111"/>
      <c r="KBC7" s="111"/>
      <c r="KBD7" s="111"/>
      <c r="KBE7" s="111"/>
      <c r="KBF7" s="111"/>
      <c r="KBG7" s="111"/>
      <c r="KBH7" s="111"/>
      <c r="KBI7" s="111"/>
      <c r="KBJ7" s="111"/>
      <c r="KBK7" s="111"/>
      <c r="KBL7" s="111"/>
      <c r="KBM7" s="111"/>
      <c r="KBN7" s="111"/>
      <c r="KBO7" s="111"/>
      <c r="KBP7" s="111"/>
      <c r="KBQ7" s="111"/>
      <c r="KBR7" s="111"/>
      <c r="KBS7" s="111"/>
      <c r="KBT7" s="111"/>
      <c r="KBU7" s="111"/>
      <c r="KBV7" s="111"/>
      <c r="KBW7" s="111"/>
      <c r="KBX7" s="111"/>
      <c r="KBY7" s="111"/>
      <c r="KBZ7" s="111"/>
      <c r="KCA7" s="111"/>
      <c r="KCB7" s="111"/>
      <c r="KCC7" s="111"/>
      <c r="KCD7" s="111"/>
      <c r="KCE7" s="111"/>
      <c r="KCF7" s="111"/>
      <c r="KCG7" s="111"/>
      <c r="KCH7" s="111"/>
      <c r="KCI7" s="111"/>
      <c r="KCJ7" s="111"/>
      <c r="KCK7" s="111"/>
      <c r="KCL7" s="111"/>
      <c r="KCM7" s="111"/>
      <c r="KCN7" s="111"/>
      <c r="KCO7" s="111"/>
      <c r="KCP7" s="111"/>
      <c r="KCQ7" s="111"/>
      <c r="KCR7" s="111"/>
      <c r="KCS7" s="111"/>
      <c r="KCT7" s="111"/>
      <c r="KCU7" s="111"/>
      <c r="KCV7" s="111"/>
      <c r="KCW7" s="111"/>
      <c r="KCX7" s="111"/>
      <c r="KCY7" s="111"/>
      <c r="KCZ7" s="111"/>
      <c r="KDA7" s="111"/>
      <c r="KDB7" s="111"/>
      <c r="KDC7" s="111"/>
      <c r="KDD7" s="111"/>
      <c r="KDE7" s="111"/>
      <c r="KDF7" s="111"/>
      <c r="KDG7" s="111"/>
      <c r="KDH7" s="111"/>
      <c r="KDI7" s="111"/>
      <c r="KDJ7" s="111"/>
      <c r="KDK7" s="111"/>
      <c r="KDL7" s="111"/>
      <c r="KDM7" s="111"/>
      <c r="KDN7" s="111"/>
      <c r="KDO7" s="111"/>
      <c r="KDP7" s="111"/>
      <c r="KDQ7" s="111"/>
      <c r="KDR7" s="111"/>
      <c r="KDS7" s="111"/>
      <c r="KDT7" s="111"/>
      <c r="KDU7" s="111"/>
      <c r="KDV7" s="111"/>
      <c r="KDW7" s="111"/>
      <c r="KDX7" s="111"/>
      <c r="KDY7" s="111"/>
      <c r="KDZ7" s="111"/>
      <c r="KEA7" s="111"/>
      <c r="KEB7" s="111"/>
      <c r="KEC7" s="111"/>
      <c r="KED7" s="111"/>
      <c r="KEE7" s="111"/>
      <c r="KEF7" s="111"/>
      <c r="KEG7" s="111"/>
      <c r="KEH7" s="111"/>
      <c r="KEI7" s="111"/>
      <c r="KEJ7" s="111"/>
      <c r="KEK7" s="111"/>
      <c r="KEL7" s="111"/>
      <c r="KEM7" s="111"/>
      <c r="KEN7" s="111"/>
      <c r="KEO7" s="111"/>
      <c r="KEP7" s="111"/>
      <c r="KEQ7" s="111"/>
      <c r="KER7" s="111"/>
      <c r="KES7" s="111"/>
      <c r="KET7" s="111"/>
      <c r="KEU7" s="111"/>
      <c r="KEV7" s="111"/>
      <c r="KEW7" s="111"/>
      <c r="KEX7" s="111"/>
      <c r="KEY7" s="111"/>
      <c r="KEZ7" s="111"/>
      <c r="KFA7" s="111"/>
      <c r="KFB7" s="111"/>
      <c r="KFC7" s="111"/>
      <c r="KFD7" s="111"/>
      <c r="KFE7" s="111"/>
      <c r="KFF7" s="111"/>
      <c r="KFG7" s="111"/>
      <c r="KFH7" s="111"/>
      <c r="KFI7" s="111"/>
      <c r="KFJ7" s="111"/>
      <c r="KFK7" s="111"/>
      <c r="KFL7" s="111"/>
      <c r="KFM7" s="111"/>
      <c r="KFN7" s="111"/>
      <c r="KFO7" s="111"/>
      <c r="KFP7" s="111"/>
      <c r="KFQ7" s="111"/>
      <c r="KFR7" s="111"/>
      <c r="KFS7" s="111"/>
      <c r="KFT7" s="111"/>
      <c r="KFU7" s="111"/>
      <c r="KFV7" s="111"/>
      <c r="KFW7" s="111"/>
      <c r="KFX7" s="111"/>
      <c r="KFY7" s="111"/>
      <c r="KFZ7" s="111"/>
      <c r="KGA7" s="111"/>
      <c r="KGB7" s="111"/>
      <c r="KGC7" s="111"/>
      <c r="KGD7" s="111"/>
      <c r="KGE7" s="111"/>
      <c r="KGF7" s="111"/>
      <c r="KGG7" s="111"/>
      <c r="KGH7" s="111"/>
      <c r="KGI7" s="111"/>
      <c r="KGJ7" s="111"/>
      <c r="KGK7" s="111"/>
      <c r="KGL7" s="111"/>
      <c r="KGM7" s="111"/>
      <c r="KGN7" s="111"/>
      <c r="KGO7" s="111"/>
      <c r="KGP7" s="111"/>
      <c r="KGQ7" s="111"/>
      <c r="KGR7" s="111"/>
      <c r="KGS7" s="111"/>
      <c r="KGT7" s="111"/>
      <c r="KGU7" s="111"/>
      <c r="KGV7" s="111"/>
      <c r="KGW7" s="111"/>
      <c r="KGX7" s="111"/>
      <c r="KGY7" s="111"/>
      <c r="KGZ7" s="111"/>
      <c r="KHA7" s="111"/>
      <c r="KHB7" s="111"/>
      <c r="KHC7" s="111"/>
      <c r="KHD7" s="111"/>
      <c r="KHE7" s="111"/>
      <c r="KHF7" s="111"/>
      <c r="KHG7" s="111"/>
      <c r="KHH7" s="111"/>
      <c r="KHI7" s="111"/>
      <c r="KHJ7" s="111"/>
      <c r="KHK7" s="111"/>
      <c r="KHL7" s="111"/>
      <c r="KHM7" s="111"/>
      <c r="KHN7" s="111"/>
      <c r="KHO7" s="111"/>
      <c r="KHP7" s="111"/>
      <c r="KHQ7" s="111"/>
      <c r="KHR7" s="111"/>
      <c r="KHS7" s="111"/>
      <c r="KHT7" s="111"/>
      <c r="KHU7" s="111"/>
      <c r="KHV7" s="111"/>
      <c r="KHW7" s="111"/>
      <c r="KHX7" s="111"/>
      <c r="KHY7" s="111"/>
      <c r="KHZ7" s="111"/>
      <c r="KIA7" s="111"/>
      <c r="KIB7" s="111"/>
      <c r="KIC7" s="111"/>
      <c r="KID7" s="111"/>
      <c r="KIE7" s="111"/>
      <c r="KIF7" s="111"/>
      <c r="KIG7" s="111"/>
      <c r="KIH7" s="111"/>
      <c r="KII7" s="111"/>
      <c r="KIJ7" s="111"/>
      <c r="KIK7" s="111"/>
      <c r="KIL7" s="111"/>
      <c r="KIM7" s="111"/>
      <c r="KIN7" s="111"/>
      <c r="KIO7" s="111"/>
      <c r="KIP7" s="111"/>
      <c r="KIQ7" s="111"/>
      <c r="KIR7" s="111"/>
      <c r="KIS7" s="111"/>
      <c r="KIT7" s="111"/>
      <c r="KIU7" s="111"/>
      <c r="KIV7" s="111"/>
      <c r="KIW7" s="111"/>
      <c r="KIX7" s="111"/>
      <c r="KIY7" s="111"/>
      <c r="KIZ7" s="111"/>
      <c r="KJA7" s="111"/>
      <c r="KJB7" s="111"/>
      <c r="KJC7" s="111"/>
      <c r="KJD7" s="111"/>
      <c r="KJE7" s="111"/>
      <c r="KJF7" s="111"/>
      <c r="KJG7" s="111"/>
      <c r="KJH7" s="111"/>
      <c r="KJI7" s="111"/>
      <c r="KJJ7" s="111"/>
      <c r="KJK7" s="111"/>
      <c r="KJL7" s="111"/>
      <c r="KJM7" s="111"/>
      <c r="KJN7" s="111"/>
      <c r="KJO7" s="111"/>
      <c r="KJP7" s="111"/>
      <c r="KJQ7" s="111"/>
      <c r="KJR7" s="111"/>
      <c r="KJS7" s="111"/>
      <c r="KJT7" s="111"/>
      <c r="KJU7" s="111"/>
      <c r="KJV7" s="111"/>
      <c r="KJW7" s="111"/>
      <c r="KJX7" s="111"/>
      <c r="KJY7" s="111"/>
      <c r="KJZ7" s="111"/>
      <c r="KKA7" s="111"/>
      <c r="KKB7" s="111"/>
      <c r="KKC7" s="111"/>
      <c r="KKD7" s="111"/>
      <c r="KKE7" s="111"/>
      <c r="KKF7" s="111"/>
      <c r="KKG7" s="111"/>
      <c r="KKH7" s="111"/>
      <c r="KKI7" s="111"/>
      <c r="KKJ7" s="111"/>
      <c r="KKK7" s="111"/>
      <c r="KKL7" s="111"/>
      <c r="KKM7" s="111"/>
      <c r="KKN7" s="111"/>
      <c r="KKO7" s="111"/>
      <c r="KKP7" s="111"/>
      <c r="KKQ7" s="111"/>
      <c r="KKR7" s="111"/>
      <c r="KKS7" s="111"/>
      <c r="KKT7" s="111"/>
      <c r="KKU7" s="111"/>
      <c r="KKV7" s="111"/>
      <c r="KKW7" s="111"/>
      <c r="KKX7" s="111"/>
      <c r="KKY7" s="111"/>
      <c r="KKZ7" s="111"/>
      <c r="KLA7" s="111"/>
      <c r="KLB7" s="111"/>
      <c r="KLC7" s="111"/>
      <c r="KLD7" s="111"/>
      <c r="KLE7" s="111"/>
      <c r="KLF7" s="111"/>
      <c r="KLG7" s="111"/>
      <c r="KLH7" s="111"/>
      <c r="KLI7" s="111"/>
      <c r="KLJ7" s="111"/>
      <c r="KLK7" s="111"/>
      <c r="KLL7" s="111"/>
      <c r="KLM7" s="111"/>
      <c r="KLN7" s="111"/>
      <c r="KLO7" s="111"/>
      <c r="KLP7" s="111"/>
      <c r="KLQ7" s="111"/>
      <c r="KLR7" s="111"/>
      <c r="KLS7" s="111"/>
      <c r="KLT7" s="111"/>
      <c r="KLU7" s="111"/>
      <c r="KLV7" s="111"/>
      <c r="KLW7" s="111"/>
      <c r="KLX7" s="111"/>
      <c r="KLY7" s="111"/>
      <c r="KLZ7" s="111"/>
      <c r="KMA7" s="111"/>
      <c r="KMB7" s="111"/>
      <c r="KMC7" s="111"/>
      <c r="KMD7" s="111"/>
      <c r="KME7" s="111"/>
      <c r="KMF7" s="111"/>
      <c r="KMG7" s="111"/>
      <c r="KMH7" s="111"/>
      <c r="KMI7" s="111"/>
      <c r="KMJ7" s="111"/>
      <c r="KMK7" s="111"/>
      <c r="KML7" s="111"/>
      <c r="KMM7" s="111"/>
      <c r="KMN7" s="111"/>
      <c r="KMO7" s="111"/>
      <c r="KMP7" s="111"/>
      <c r="KMQ7" s="111"/>
      <c r="KMR7" s="111"/>
      <c r="KMS7" s="111"/>
      <c r="KMT7" s="111"/>
      <c r="KMU7" s="111"/>
      <c r="KMV7" s="111"/>
      <c r="KMW7" s="111"/>
      <c r="KMX7" s="111"/>
      <c r="KMY7" s="111"/>
      <c r="KMZ7" s="111"/>
      <c r="KNA7" s="111"/>
      <c r="KNB7" s="111"/>
      <c r="KNC7" s="111"/>
      <c r="KND7" s="111"/>
      <c r="KNE7" s="111"/>
      <c r="KNF7" s="111"/>
      <c r="KNG7" s="111"/>
      <c r="KNH7" s="111"/>
      <c r="KNI7" s="111"/>
      <c r="KNJ7" s="111"/>
      <c r="KNK7" s="111"/>
      <c r="KNL7" s="111"/>
      <c r="KNM7" s="111"/>
      <c r="KNN7" s="111"/>
      <c r="KNO7" s="111"/>
      <c r="KNP7" s="111"/>
      <c r="KNQ7" s="111"/>
      <c r="KNR7" s="111"/>
      <c r="KNS7" s="111"/>
      <c r="KNT7" s="111"/>
      <c r="KNU7" s="111"/>
      <c r="KNV7" s="111"/>
      <c r="KNW7" s="111"/>
      <c r="KNX7" s="111"/>
      <c r="KNY7" s="111"/>
      <c r="KNZ7" s="111"/>
      <c r="KOA7" s="111"/>
      <c r="KOB7" s="111"/>
      <c r="KOC7" s="111"/>
      <c r="KOD7" s="111"/>
      <c r="KOE7" s="111"/>
      <c r="KOF7" s="111"/>
      <c r="KOG7" s="111"/>
      <c r="KOH7" s="111"/>
      <c r="KOI7" s="111"/>
      <c r="KOJ7" s="111"/>
      <c r="KOK7" s="111"/>
      <c r="KOL7" s="111"/>
      <c r="KOM7" s="111"/>
      <c r="KON7" s="111"/>
      <c r="KOO7" s="111"/>
      <c r="KOP7" s="111"/>
      <c r="KOQ7" s="111"/>
      <c r="KOR7" s="111"/>
      <c r="KOS7" s="111"/>
      <c r="KOT7" s="111"/>
      <c r="KOU7" s="111"/>
      <c r="KOV7" s="111"/>
      <c r="KOW7" s="111"/>
      <c r="KOX7" s="111"/>
      <c r="KOY7" s="111"/>
      <c r="KOZ7" s="111"/>
      <c r="KPA7" s="111"/>
      <c r="KPB7" s="111"/>
      <c r="KPC7" s="111"/>
      <c r="KPD7" s="111"/>
      <c r="KPE7" s="111"/>
      <c r="KPF7" s="111"/>
      <c r="KPG7" s="111"/>
      <c r="KPH7" s="111"/>
      <c r="KPI7" s="111"/>
      <c r="KPJ7" s="111"/>
      <c r="KPK7" s="111"/>
      <c r="KPL7" s="111"/>
      <c r="KPM7" s="111"/>
      <c r="KPN7" s="111"/>
      <c r="KPO7" s="111"/>
      <c r="KPP7" s="111"/>
      <c r="KPQ7" s="111"/>
      <c r="KPR7" s="111"/>
      <c r="KPS7" s="111"/>
      <c r="KPT7" s="111"/>
      <c r="KPU7" s="111"/>
      <c r="KPV7" s="111"/>
      <c r="KPW7" s="111"/>
      <c r="KPX7" s="111"/>
      <c r="KPY7" s="111"/>
      <c r="KPZ7" s="111"/>
      <c r="KQA7" s="111"/>
      <c r="KQB7" s="111"/>
      <c r="KQC7" s="111"/>
      <c r="KQD7" s="111"/>
      <c r="KQE7" s="111"/>
      <c r="KQF7" s="111"/>
      <c r="KQG7" s="111"/>
      <c r="KQH7" s="111"/>
      <c r="KQI7" s="111"/>
      <c r="KQJ7" s="111"/>
      <c r="KQK7" s="111"/>
      <c r="KQL7" s="111"/>
      <c r="KQM7" s="111"/>
      <c r="KQN7" s="111"/>
      <c r="KQO7" s="111"/>
      <c r="KQP7" s="111"/>
      <c r="KQQ7" s="111"/>
      <c r="KQR7" s="111"/>
      <c r="KQS7" s="111"/>
      <c r="KQT7" s="111"/>
      <c r="KQU7" s="111"/>
      <c r="KQV7" s="111"/>
      <c r="KQW7" s="111"/>
      <c r="KQX7" s="111"/>
      <c r="KQY7" s="111"/>
      <c r="KQZ7" s="111"/>
      <c r="KRA7" s="111"/>
      <c r="KRB7" s="111"/>
      <c r="KRC7" s="111"/>
      <c r="KRD7" s="111"/>
      <c r="KRE7" s="111"/>
      <c r="KRF7" s="111"/>
      <c r="KRG7" s="111"/>
      <c r="KRH7" s="111"/>
      <c r="KRI7" s="111"/>
      <c r="KRJ7" s="111"/>
      <c r="KRK7" s="111"/>
      <c r="KRL7" s="111"/>
      <c r="KRM7" s="111"/>
      <c r="KRN7" s="111"/>
      <c r="KRO7" s="111"/>
      <c r="KRP7" s="111"/>
      <c r="KRQ7" s="111"/>
      <c r="KRR7" s="111"/>
      <c r="KRS7" s="111"/>
      <c r="KRT7" s="111"/>
      <c r="KRU7" s="111"/>
      <c r="KRV7" s="111"/>
      <c r="KRW7" s="111"/>
      <c r="KRX7" s="111"/>
      <c r="KRY7" s="111"/>
      <c r="KRZ7" s="111"/>
      <c r="KSA7" s="111"/>
      <c r="KSB7" s="111"/>
      <c r="KSC7" s="111"/>
      <c r="KSD7" s="111"/>
      <c r="KSE7" s="111"/>
      <c r="KSF7" s="111"/>
      <c r="KSG7" s="111"/>
      <c r="KSH7" s="111"/>
      <c r="KSI7" s="111"/>
      <c r="KSJ7" s="111"/>
      <c r="KSK7" s="111"/>
      <c r="KSL7" s="111"/>
      <c r="KSM7" s="111"/>
      <c r="KSN7" s="111"/>
      <c r="KSO7" s="111"/>
      <c r="KSP7" s="111"/>
      <c r="KSQ7" s="111"/>
      <c r="KSR7" s="111"/>
      <c r="KSS7" s="111"/>
      <c r="KST7" s="111"/>
      <c r="KSU7" s="111"/>
      <c r="KSV7" s="111"/>
      <c r="KSW7" s="111"/>
      <c r="KSX7" s="111"/>
      <c r="KSY7" s="111"/>
      <c r="KSZ7" s="111"/>
      <c r="KTA7" s="111"/>
      <c r="KTB7" s="111"/>
      <c r="KTC7" s="111"/>
      <c r="KTD7" s="111"/>
      <c r="KTE7" s="111"/>
      <c r="KTF7" s="111"/>
      <c r="KTG7" s="111"/>
      <c r="KTH7" s="111"/>
      <c r="KTI7" s="111"/>
      <c r="KTJ7" s="111"/>
      <c r="KTK7" s="111"/>
      <c r="KTL7" s="111"/>
      <c r="KTM7" s="111"/>
      <c r="KTN7" s="111"/>
      <c r="KTO7" s="111"/>
      <c r="KTP7" s="111"/>
      <c r="KTQ7" s="111"/>
      <c r="KTR7" s="111"/>
      <c r="KTS7" s="111"/>
      <c r="KTT7" s="111"/>
      <c r="KTU7" s="111"/>
      <c r="KTV7" s="111"/>
      <c r="KTW7" s="111"/>
      <c r="KTX7" s="111"/>
      <c r="KTY7" s="111"/>
      <c r="KTZ7" s="111"/>
      <c r="KUA7" s="111"/>
      <c r="KUB7" s="111"/>
      <c r="KUC7" s="111"/>
      <c r="KUD7" s="111"/>
      <c r="KUE7" s="111"/>
      <c r="KUF7" s="111"/>
      <c r="KUG7" s="111"/>
      <c r="KUH7" s="111"/>
      <c r="KUI7" s="111"/>
      <c r="KUJ7" s="111"/>
      <c r="KUK7" s="111"/>
      <c r="KUL7" s="111"/>
      <c r="KUM7" s="111"/>
      <c r="KUN7" s="111"/>
      <c r="KUO7" s="111"/>
      <c r="KUP7" s="111"/>
      <c r="KUQ7" s="111"/>
      <c r="KUR7" s="111"/>
      <c r="KUS7" s="111"/>
      <c r="KUT7" s="111"/>
      <c r="KUU7" s="111"/>
      <c r="KUV7" s="111"/>
      <c r="KUW7" s="111"/>
      <c r="KUX7" s="111"/>
      <c r="KUY7" s="111"/>
      <c r="KUZ7" s="111"/>
      <c r="KVA7" s="111"/>
      <c r="KVB7" s="111"/>
      <c r="KVC7" s="111"/>
      <c r="KVD7" s="111"/>
      <c r="KVE7" s="111"/>
      <c r="KVF7" s="111"/>
      <c r="KVG7" s="111"/>
      <c r="KVH7" s="111"/>
      <c r="KVI7" s="111"/>
      <c r="KVJ7" s="111"/>
      <c r="KVK7" s="111"/>
      <c r="KVL7" s="111"/>
      <c r="KVM7" s="111"/>
      <c r="KVN7" s="111"/>
      <c r="KVO7" s="111"/>
      <c r="KVP7" s="111"/>
      <c r="KVQ7" s="111"/>
      <c r="KVR7" s="111"/>
      <c r="KVS7" s="111"/>
      <c r="KVT7" s="111"/>
      <c r="KVU7" s="111"/>
      <c r="KVV7" s="111"/>
      <c r="KVW7" s="111"/>
      <c r="KVX7" s="111"/>
      <c r="KVY7" s="111"/>
      <c r="KVZ7" s="111"/>
      <c r="KWA7" s="111"/>
      <c r="KWB7" s="111"/>
      <c r="KWC7" s="111"/>
      <c r="KWD7" s="111"/>
      <c r="KWE7" s="111"/>
      <c r="KWF7" s="111"/>
      <c r="KWG7" s="111"/>
      <c r="KWH7" s="111"/>
      <c r="KWI7" s="111"/>
      <c r="KWJ7" s="111"/>
      <c r="KWK7" s="111"/>
      <c r="KWL7" s="111"/>
      <c r="KWM7" s="111"/>
      <c r="KWN7" s="111"/>
      <c r="KWO7" s="111"/>
      <c r="KWP7" s="111"/>
      <c r="KWQ7" s="111"/>
      <c r="KWR7" s="111"/>
      <c r="KWS7" s="111"/>
      <c r="KWT7" s="111"/>
      <c r="KWU7" s="111"/>
      <c r="KWV7" s="111"/>
      <c r="KWW7" s="111"/>
      <c r="KWX7" s="111"/>
      <c r="KWY7" s="111"/>
      <c r="KWZ7" s="111"/>
      <c r="KXA7" s="111"/>
      <c r="KXB7" s="111"/>
      <c r="KXC7" s="111"/>
      <c r="KXD7" s="111"/>
      <c r="KXE7" s="111"/>
      <c r="KXF7" s="111"/>
      <c r="KXG7" s="111"/>
      <c r="KXH7" s="111"/>
      <c r="KXI7" s="111"/>
      <c r="KXJ7" s="111"/>
      <c r="KXK7" s="111"/>
      <c r="KXL7" s="111"/>
      <c r="KXM7" s="111"/>
      <c r="KXN7" s="111"/>
      <c r="KXO7" s="111"/>
      <c r="KXP7" s="111"/>
      <c r="KXQ7" s="111"/>
      <c r="KXR7" s="111"/>
      <c r="KXS7" s="111"/>
      <c r="KXT7" s="111"/>
      <c r="KXU7" s="111"/>
      <c r="KXV7" s="111"/>
      <c r="KXW7" s="111"/>
      <c r="KXX7" s="111"/>
      <c r="KXY7" s="111"/>
      <c r="KXZ7" s="111"/>
      <c r="KYA7" s="111"/>
      <c r="KYB7" s="111"/>
      <c r="KYC7" s="111"/>
      <c r="KYD7" s="111"/>
      <c r="KYE7" s="111"/>
      <c r="KYF7" s="111"/>
      <c r="KYG7" s="111"/>
      <c r="KYH7" s="111"/>
      <c r="KYI7" s="111"/>
      <c r="KYJ7" s="111"/>
      <c r="KYK7" s="111"/>
      <c r="KYL7" s="111"/>
      <c r="KYM7" s="111"/>
      <c r="KYN7" s="111"/>
      <c r="KYO7" s="111"/>
      <c r="KYP7" s="111"/>
      <c r="KYQ7" s="111"/>
      <c r="KYR7" s="111"/>
      <c r="KYS7" s="111"/>
      <c r="KYT7" s="111"/>
      <c r="KYU7" s="111"/>
      <c r="KYV7" s="111"/>
      <c r="KYW7" s="111"/>
      <c r="KYX7" s="111"/>
      <c r="KYY7" s="111"/>
      <c r="KYZ7" s="111"/>
      <c r="KZA7" s="111"/>
      <c r="KZB7" s="111"/>
      <c r="KZC7" s="111"/>
      <c r="KZD7" s="111"/>
      <c r="KZE7" s="111"/>
      <c r="KZF7" s="111"/>
      <c r="KZG7" s="111"/>
      <c r="KZH7" s="111"/>
      <c r="KZI7" s="111"/>
      <c r="KZJ7" s="111"/>
      <c r="KZK7" s="111"/>
      <c r="KZL7" s="111"/>
      <c r="KZM7" s="111"/>
      <c r="KZN7" s="111"/>
      <c r="KZO7" s="111"/>
      <c r="KZP7" s="111"/>
      <c r="KZQ7" s="111"/>
      <c r="KZR7" s="111"/>
      <c r="KZS7" s="111"/>
      <c r="KZT7" s="111"/>
      <c r="KZU7" s="111"/>
      <c r="KZV7" s="111"/>
      <c r="KZW7" s="111"/>
      <c r="KZX7" s="111"/>
      <c r="KZY7" s="111"/>
      <c r="KZZ7" s="111"/>
      <c r="LAA7" s="111"/>
      <c r="LAB7" s="111"/>
      <c r="LAC7" s="111"/>
      <c r="LAD7" s="111"/>
      <c r="LAE7" s="111"/>
      <c r="LAF7" s="111"/>
      <c r="LAG7" s="111"/>
      <c r="LAH7" s="111"/>
      <c r="LAI7" s="111"/>
      <c r="LAJ7" s="111"/>
      <c r="LAK7" s="111"/>
      <c r="LAL7" s="111"/>
      <c r="LAM7" s="111"/>
      <c r="LAN7" s="111"/>
      <c r="LAO7" s="111"/>
      <c r="LAP7" s="111"/>
      <c r="LAQ7" s="111"/>
      <c r="LAR7" s="111"/>
      <c r="LAS7" s="111"/>
      <c r="LAT7" s="111"/>
      <c r="LAU7" s="111"/>
      <c r="LAV7" s="111"/>
      <c r="LAW7" s="111"/>
      <c r="LAX7" s="111"/>
      <c r="LAY7" s="111"/>
      <c r="LAZ7" s="111"/>
      <c r="LBA7" s="111"/>
      <c r="LBB7" s="111"/>
      <c r="LBC7" s="111"/>
      <c r="LBD7" s="111"/>
      <c r="LBE7" s="111"/>
      <c r="LBF7" s="111"/>
      <c r="LBG7" s="111"/>
      <c r="LBH7" s="111"/>
      <c r="LBI7" s="111"/>
      <c r="LBJ7" s="111"/>
      <c r="LBK7" s="111"/>
      <c r="LBL7" s="111"/>
      <c r="LBM7" s="111"/>
      <c r="LBN7" s="111"/>
      <c r="LBO7" s="111"/>
      <c r="LBP7" s="111"/>
      <c r="LBQ7" s="111"/>
      <c r="LBR7" s="111"/>
      <c r="LBS7" s="111"/>
      <c r="LBT7" s="111"/>
      <c r="LBU7" s="111"/>
      <c r="LBV7" s="111"/>
      <c r="LBW7" s="111"/>
      <c r="LBX7" s="111"/>
      <c r="LBY7" s="111"/>
      <c r="LBZ7" s="111"/>
      <c r="LCA7" s="111"/>
      <c r="LCB7" s="111"/>
      <c r="LCC7" s="111"/>
      <c r="LCD7" s="111"/>
      <c r="LCE7" s="111"/>
      <c r="LCF7" s="111"/>
      <c r="LCG7" s="111"/>
      <c r="LCH7" s="111"/>
      <c r="LCI7" s="111"/>
      <c r="LCJ7" s="111"/>
      <c r="LCK7" s="111"/>
      <c r="LCL7" s="111"/>
      <c r="LCM7" s="111"/>
      <c r="LCN7" s="111"/>
      <c r="LCO7" s="111"/>
      <c r="LCP7" s="111"/>
      <c r="LCQ7" s="111"/>
      <c r="LCR7" s="111"/>
      <c r="LCS7" s="111"/>
      <c r="LCT7" s="111"/>
      <c r="LCU7" s="111"/>
      <c r="LCV7" s="111"/>
      <c r="LCW7" s="111"/>
      <c r="LCX7" s="111"/>
      <c r="LCY7" s="111"/>
      <c r="LCZ7" s="111"/>
      <c r="LDA7" s="111"/>
      <c r="LDB7" s="111"/>
      <c r="LDC7" s="111"/>
      <c r="LDD7" s="111"/>
      <c r="LDE7" s="111"/>
      <c r="LDF7" s="111"/>
      <c r="LDG7" s="111"/>
      <c r="LDH7" s="111"/>
      <c r="LDI7" s="111"/>
      <c r="LDJ7" s="111"/>
      <c r="LDK7" s="111"/>
      <c r="LDL7" s="111"/>
      <c r="LDM7" s="111"/>
      <c r="LDN7" s="111"/>
      <c r="LDO7" s="111"/>
      <c r="LDP7" s="111"/>
      <c r="LDQ7" s="111"/>
      <c r="LDR7" s="111"/>
      <c r="LDS7" s="111"/>
      <c r="LDT7" s="111"/>
      <c r="LDU7" s="111"/>
      <c r="LDV7" s="111"/>
      <c r="LDW7" s="111"/>
      <c r="LDX7" s="111"/>
      <c r="LDY7" s="111"/>
      <c r="LDZ7" s="111"/>
      <c r="LEA7" s="111"/>
      <c r="LEB7" s="111"/>
      <c r="LEC7" s="111"/>
      <c r="LED7" s="111"/>
      <c r="LEE7" s="111"/>
      <c r="LEF7" s="111"/>
      <c r="LEG7" s="111"/>
      <c r="LEH7" s="111"/>
      <c r="LEI7" s="111"/>
      <c r="LEJ7" s="111"/>
      <c r="LEK7" s="111"/>
      <c r="LEL7" s="111"/>
      <c r="LEM7" s="111"/>
      <c r="LEN7" s="111"/>
      <c r="LEO7" s="111"/>
      <c r="LEP7" s="111"/>
      <c r="LEQ7" s="111"/>
      <c r="LER7" s="111"/>
      <c r="LES7" s="111"/>
      <c r="LET7" s="111"/>
      <c r="LEU7" s="111"/>
      <c r="LEV7" s="111"/>
      <c r="LEW7" s="111"/>
      <c r="LEX7" s="111"/>
      <c r="LEY7" s="111"/>
      <c r="LEZ7" s="111"/>
      <c r="LFA7" s="111"/>
      <c r="LFB7" s="111"/>
      <c r="LFC7" s="111"/>
      <c r="LFD7" s="111"/>
      <c r="LFE7" s="111"/>
      <c r="LFF7" s="111"/>
      <c r="LFG7" s="111"/>
      <c r="LFH7" s="111"/>
      <c r="LFI7" s="111"/>
      <c r="LFJ7" s="111"/>
      <c r="LFK7" s="111"/>
      <c r="LFL7" s="111"/>
      <c r="LFM7" s="111"/>
      <c r="LFN7" s="111"/>
      <c r="LFO7" s="111"/>
      <c r="LFP7" s="111"/>
      <c r="LFQ7" s="111"/>
      <c r="LFR7" s="111"/>
      <c r="LFS7" s="111"/>
      <c r="LFT7" s="111"/>
      <c r="LFU7" s="111"/>
      <c r="LFV7" s="111"/>
      <c r="LFW7" s="111"/>
      <c r="LFX7" s="111"/>
      <c r="LFY7" s="111"/>
      <c r="LFZ7" s="111"/>
      <c r="LGA7" s="111"/>
      <c r="LGB7" s="111"/>
      <c r="LGC7" s="111"/>
      <c r="LGD7" s="111"/>
      <c r="LGE7" s="111"/>
      <c r="LGF7" s="111"/>
      <c r="LGG7" s="111"/>
      <c r="LGH7" s="111"/>
      <c r="LGI7" s="111"/>
      <c r="LGJ7" s="111"/>
      <c r="LGK7" s="111"/>
      <c r="LGL7" s="111"/>
      <c r="LGM7" s="111"/>
      <c r="LGN7" s="111"/>
      <c r="LGO7" s="111"/>
      <c r="LGP7" s="111"/>
      <c r="LGQ7" s="111"/>
      <c r="LGR7" s="111"/>
      <c r="LGS7" s="111"/>
      <c r="LGT7" s="111"/>
      <c r="LGU7" s="111"/>
      <c r="LGV7" s="111"/>
      <c r="LGW7" s="111"/>
      <c r="LGX7" s="111"/>
      <c r="LGY7" s="111"/>
      <c r="LGZ7" s="111"/>
      <c r="LHA7" s="111"/>
      <c r="LHB7" s="111"/>
      <c r="LHC7" s="111"/>
      <c r="LHD7" s="111"/>
      <c r="LHE7" s="111"/>
      <c r="LHF7" s="111"/>
      <c r="LHG7" s="111"/>
      <c r="LHH7" s="111"/>
      <c r="LHI7" s="111"/>
      <c r="LHJ7" s="111"/>
      <c r="LHK7" s="111"/>
      <c r="LHL7" s="111"/>
      <c r="LHM7" s="111"/>
      <c r="LHN7" s="111"/>
      <c r="LHO7" s="111"/>
      <c r="LHP7" s="111"/>
      <c r="LHQ7" s="111"/>
      <c r="LHR7" s="111"/>
      <c r="LHS7" s="111"/>
      <c r="LHT7" s="111"/>
      <c r="LHU7" s="111"/>
      <c r="LHV7" s="111"/>
      <c r="LHW7" s="111"/>
      <c r="LHX7" s="111"/>
      <c r="LHY7" s="111"/>
      <c r="LHZ7" s="111"/>
      <c r="LIA7" s="111"/>
      <c r="LIB7" s="111"/>
      <c r="LIC7" s="111"/>
      <c r="LID7" s="111"/>
      <c r="LIE7" s="111"/>
      <c r="LIF7" s="111"/>
      <c r="LIG7" s="111"/>
      <c r="LIH7" s="111"/>
      <c r="LII7" s="111"/>
      <c r="LIJ7" s="111"/>
      <c r="LIK7" s="111"/>
      <c r="LIL7" s="111"/>
      <c r="LIM7" s="111"/>
      <c r="LIN7" s="111"/>
      <c r="LIO7" s="111"/>
      <c r="LIP7" s="111"/>
      <c r="LIQ7" s="111"/>
      <c r="LIR7" s="111"/>
      <c r="LIS7" s="111"/>
      <c r="LIT7" s="111"/>
      <c r="LIU7" s="111"/>
      <c r="LIV7" s="111"/>
      <c r="LIW7" s="111"/>
      <c r="LIX7" s="111"/>
      <c r="LIY7" s="111"/>
      <c r="LIZ7" s="111"/>
      <c r="LJA7" s="111"/>
      <c r="LJB7" s="111"/>
      <c r="LJC7" s="111"/>
      <c r="LJD7" s="111"/>
      <c r="LJE7" s="111"/>
      <c r="LJF7" s="111"/>
      <c r="LJG7" s="111"/>
      <c r="LJH7" s="111"/>
      <c r="LJI7" s="111"/>
      <c r="LJJ7" s="111"/>
      <c r="LJK7" s="111"/>
      <c r="LJL7" s="111"/>
      <c r="LJM7" s="111"/>
      <c r="LJN7" s="111"/>
      <c r="LJO7" s="111"/>
      <c r="LJP7" s="111"/>
      <c r="LJQ7" s="111"/>
      <c r="LJR7" s="111"/>
      <c r="LJS7" s="111"/>
      <c r="LJT7" s="111"/>
      <c r="LJU7" s="111"/>
      <c r="LJV7" s="111"/>
      <c r="LJW7" s="111"/>
      <c r="LJX7" s="111"/>
      <c r="LJY7" s="111"/>
      <c r="LJZ7" s="111"/>
      <c r="LKA7" s="111"/>
      <c r="LKB7" s="111"/>
      <c r="LKC7" s="111"/>
      <c r="LKD7" s="111"/>
      <c r="LKE7" s="111"/>
      <c r="LKF7" s="111"/>
      <c r="LKG7" s="111"/>
      <c r="LKH7" s="111"/>
      <c r="LKI7" s="111"/>
      <c r="LKJ7" s="111"/>
      <c r="LKK7" s="111"/>
      <c r="LKL7" s="111"/>
      <c r="LKM7" s="111"/>
      <c r="LKN7" s="111"/>
      <c r="LKO7" s="111"/>
      <c r="LKP7" s="111"/>
      <c r="LKQ7" s="111"/>
      <c r="LKR7" s="111"/>
      <c r="LKS7" s="111"/>
      <c r="LKT7" s="111"/>
      <c r="LKU7" s="111"/>
      <c r="LKV7" s="111"/>
      <c r="LKW7" s="111"/>
      <c r="LKX7" s="111"/>
      <c r="LKY7" s="111"/>
      <c r="LKZ7" s="111"/>
      <c r="LLA7" s="111"/>
      <c r="LLB7" s="111"/>
      <c r="LLC7" s="111"/>
      <c r="LLD7" s="111"/>
      <c r="LLE7" s="111"/>
      <c r="LLF7" s="111"/>
      <c r="LLG7" s="111"/>
      <c r="LLH7" s="111"/>
      <c r="LLI7" s="111"/>
      <c r="LLJ7" s="111"/>
      <c r="LLK7" s="111"/>
      <c r="LLL7" s="111"/>
      <c r="LLM7" s="111"/>
      <c r="LLN7" s="111"/>
      <c r="LLO7" s="111"/>
      <c r="LLP7" s="111"/>
      <c r="LLQ7" s="111"/>
      <c r="LLR7" s="111"/>
      <c r="LLS7" s="111"/>
      <c r="LLT7" s="111"/>
      <c r="LLU7" s="111"/>
      <c r="LLV7" s="111"/>
      <c r="LLW7" s="111"/>
      <c r="LLX7" s="111"/>
      <c r="LLY7" s="111"/>
      <c r="LLZ7" s="111"/>
      <c r="LMA7" s="111"/>
      <c r="LMB7" s="111"/>
      <c r="LMC7" s="111"/>
      <c r="LMD7" s="111"/>
      <c r="LME7" s="111"/>
      <c r="LMF7" s="111"/>
      <c r="LMG7" s="111"/>
      <c r="LMH7" s="111"/>
      <c r="LMI7" s="111"/>
      <c r="LMJ7" s="111"/>
      <c r="LMK7" s="111"/>
      <c r="LML7" s="111"/>
      <c r="LMM7" s="111"/>
      <c r="LMN7" s="111"/>
      <c r="LMO7" s="111"/>
      <c r="LMP7" s="111"/>
      <c r="LMQ7" s="111"/>
      <c r="LMR7" s="111"/>
      <c r="LMS7" s="111"/>
      <c r="LMT7" s="111"/>
      <c r="LMU7" s="111"/>
      <c r="LMV7" s="111"/>
      <c r="LMW7" s="111"/>
      <c r="LMX7" s="111"/>
      <c r="LMY7" s="111"/>
      <c r="LMZ7" s="111"/>
      <c r="LNA7" s="111"/>
      <c r="LNB7" s="111"/>
      <c r="LNC7" s="111"/>
      <c r="LND7" s="111"/>
      <c r="LNE7" s="111"/>
      <c r="LNF7" s="111"/>
      <c r="LNG7" s="111"/>
      <c r="LNH7" s="111"/>
      <c r="LNI7" s="111"/>
      <c r="LNJ7" s="111"/>
      <c r="LNK7" s="111"/>
      <c r="LNL7" s="111"/>
      <c r="LNM7" s="111"/>
      <c r="LNN7" s="111"/>
      <c r="LNO7" s="111"/>
      <c r="LNP7" s="111"/>
      <c r="LNQ7" s="111"/>
      <c r="LNR7" s="111"/>
      <c r="LNS7" s="111"/>
      <c r="LNT7" s="111"/>
      <c r="LNU7" s="111"/>
      <c r="LNV7" s="111"/>
      <c r="LNW7" s="111"/>
      <c r="LNX7" s="111"/>
      <c r="LNY7" s="111"/>
      <c r="LNZ7" s="111"/>
      <c r="LOA7" s="111"/>
      <c r="LOB7" s="111"/>
      <c r="LOC7" s="111"/>
      <c r="LOD7" s="111"/>
      <c r="LOE7" s="111"/>
      <c r="LOF7" s="111"/>
      <c r="LOG7" s="111"/>
      <c r="LOH7" s="111"/>
      <c r="LOI7" s="111"/>
      <c r="LOJ7" s="111"/>
      <c r="LOK7" s="111"/>
      <c r="LOL7" s="111"/>
      <c r="LOM7" s="111"/>
      <c r="LON7" s="111"/>
      <c r="LOO7" s="111"/>
      <c r="LOP7" s="111"/>
      <c r="LOQ7" s="111"/>
      <c r="LOR7" s="111"/>
      <c r="LOS7" s="111"/>
      <c r="LOT7" s="111"/>
      <c r="LOU7" s="111"/>
      <c r="LOV7" s="111"/>
      <c r="LOW7" s="111"/>
      <c r="LOX7" s="111"/>
      <c r="LOY7" s="111"/>
      <c r="LOZ7" s="111"/>
      <c r="LPA7" s="111"/>
      <c r="LPB7" s="111"/>
      <c r="LPC7" s="111"/>
      <c r="LPD7" s="111"/>
      <c r="LPE7" s="111"/>
      <c r="LPF7" s="111"/>
      <c r="LPG7" s="111"/>
      <c r="LPH7" s="111"/>
      <c r="LPI7" s="111"/>
      <c r="LPJ7" s="111"/>
      <c r="LPK7" s="111"/>
      <c r="LPL7" s="111"/>
      <c r="LPM7" s="111"/>
      <c r="LPN7" s="111"/>
      <c r="LPO7" s="111"/>
      <c r="LPP7" s="111"/>
      <c r="LPQ7" s="111"/>
      <c r="LPR7" s="111"/>
      <c r="LPS7" s="111"/>
      <c r="LPT7" s="111"/>
      <c r="LPU7" s="111"/>
      <c r="LPV7" s="111"/>
      <c r="LPW7" s="111"/>
      <c r="LPX7" s="111"/>
      <c r="LPY7" s="111"/>
      <c r="LPZ7" s="111"/>
      <c r="LQA7" s="111"/>
      <c r="LQB7" s="111"/>
      <c r="LQC7" s="111"/>
      <c r="LQD7" s="111"/>
      <c r="LQE7" s="111"/>
      <c r="LQF7" s="111"/>
      <c r="LQG7" s="111"/>
      <c r="LQH7" s="111"/>
      <c r="LQI7" s="111"/>
      <c r="LQJ7" s="111"/>
      <c r="LQK7" s="111"/>
      <c r="LQL7" s="111"/>
      <c r="LQM7" s="111"/>
      <c r="LQN7" s="111"/>
      <c r="LQO7" s="111"/>
      <c r="LQP7" s="111"/>
      <c r="LQQ7" s="111"/>
      <c r="LQR7" s="111"/>
      <c r="LQS7" s="111"/>
      <c r="LQT7" s="111"/>
      <c r="LQU7" s="111"/>
      <c r="LQV7" s="111"/>
      <c r="LQW7" s="111"/>
      <c r="LQX7" s="111"/>
      <c r="LQY7" s="111"/>
      <c r="LQZ7" s="111"/>
      <c r="LRA7" s="111"/>
      <c r="LRB7" s="111"/>
      <c r="LRC7" s="111"/>
      <c r="LRD7" s="111"/>
      <c r="LRE7" s="111"/>
      <c r="LRF7" s="111"/>
      <c r="LRG7" s="111"/>
      <c r="LRH7" s="111"/>
      <c r="LRI7" s="111"/>
      <c r="LRJ7" s="111"/>
      <c r="LRK7" s="111"/>
      <c r="LRL7" s="111"/>
      <c r="LRM7" s="111"/>
      <c r="LRN7" s="111"/>
      <c r="LRO7" s="111"/>
      <c r="LRP7" s="111"/>
      <c r="LRQ7" s="111"/>
      <c r="LRR7" s="111"/>
      <c r="LRS7" s="111"/>
      <c r="LRT7" s="111"/>
      <c r="LRU7" s="111"/>
      <c r="LRV7" s="111"/>
      <c r="LRW7" s="111"/>
      <c r="LRX7" s="111"/>
      <c r="LRY7" s="111"/>
      <c r="LRZ7" s="111"/>
      <c r="LSA7" s="111"/>
      <c r="LSB7" s="111"/>
      <c r="LSC7" s="111"/>
      <c r="LSD7" s="111"/>
      <c r="LSE7" s="111"/>
      <c r="LSF7" s="111"/>
      <c r="LSG7" s="111"/>
      <c r="LSH7" s="111"/>
      <c r="LSI7" s="111"/>
      <c r="LSJ7" s="111"/>
      <c r="LSK7" s="111"/>
      <c r="LSL7" s="111"/>
      <c r="LSM7" s="111"/>
      <c r="LSN7" s="111"/>
      <c r="LSO7" s="111"/>
      <c r="LSP7" s="111"/>
      <c r="LSQ7" s="111"/>
      <c r="LSR7" s="111"/>
      <c r="LSS7" s="111"/>
      <c r="LST7" s="111"/>
      <c r="LSU7" s="111"/>
      <c r="LSV7" s="111"/>
      <c r="LSW7" s="111"/>
      <c r="LSX7" s="111"/>
      <c r="LSY7" s="111"/>
      <c r="LSZ7" s="111"/>
      <c r="LTA7" s="111"/>
      <c r="LTB7" s="111"/>
      <c r="LTC7" s="111"/>
      <c r="LTD7" s="111"/>
      <c r="LTE7" s="111"/>
      <c r="LTF7" s="111"/>
      <c r="LTG7" s="111"/>
      <c r="LTH7" s="111"/>
      <c r="LTI7" s="111"/>
      <c r="LTJ7" s="111"/>
      <c r="LTK7" s="111"/>
      <c r="LTL7" s="111"/>
      <c r="LTM7" s="111"/>
      <c r="LTN7" s="111"/>
      <c r="LTO7" s="111"/>
      <c r="LTP7" s="111"/>
      <c r="LTQ7" s="111"/>
      <c r="LTR7" s="111"/>
      <c r="LTS7" s="111"/>
      <c r="LTT7" s="111"/>
      <c r="LTU7" s="111"/>
      <c r="LTV7" s="111"/>
      <c r="LTW7" s="111"/>
      <c r="LTX7" s="111"/>
      <c r="LTY7" s="111"/>
      <c r="LTZ7" s="111"/>
      <c r="LUA7" s="111"/>
      <c r="LUB7" s="111"/>
      <c r="LUC7" s="111"/>
      <c r="LUD7" s="111"/>
      <c r="LUE7" s="111"/>
      <c r="LUF7" s="111"/>
      <c r="LUG7" s="111"/>
      <c r="LUH7" s="111"/>
      <c r="LUI7" s="111"/>
      <c r="LUJ7" s="111"/>
      <c r="LUK7" s="111"/>
      <c r="LUL7" s="111"/>
      <c r="LUM7" s="111"/>
      <c r="LUN7" s="111"/>
      <c r="LUO7" s="111"/>
      <c r="LUP7" s="111"/>
      <c r="LUQ7" s="111"/>
      <c r="LUR7" s="111"/>
      <c r="LUS7" s="111"/>
      <c r="LUT7" s="111"/>
      <c r="LUU7" s="111"/>
      <c r="LUV7" s="111"/>
      <c r="LUW7" s="111"/>
      <c r="LUX7" s="111"/>
      <c r="LUY7" s="111"/>
      <c r="LUZ7" s="111"/>
      <c r="LVA7" s="111"/>
      <c r="LVB7" s="111"/>
      <c r="LVC7" s="111"/>
      <c r="LVD7" s="111"/>
      <c r="LVE7" s="111"/>
      <c r="LVF7" s="111"/>
      <c r="LVG7" s="111"/>
      <c r="LVH7" s="111"/>
      <c r="LVI7" s="111"/>
      <c r="LVJ7" s="111"/>
      <c r="LVK7" s="111"/>
      <c r="LVL7" s="111"/>
      <c r="LVM7" s="111"/>
      <c r="LVN7" s="111"/>
      <c r="LVO7" s="111"/>
      <c r="LVP7" s="111"/>
      <c r="LVQ7" s="111"/>
      <c r="LVR7" s="111"/>
      <c r="LVS7" s="111"/>
      <c r="LVT7" s="111"/>
      <c r="LVU7" s="111"/>
      <c r="LVV7" s="111"/>
      <c r="LVW7" s="111"/>
      <c r="LVX7" s="111"/>
      <c r="LVY7" s="111"/>
      <c r="LVZ7" s="111"/>
      <c r="LWA7" s="111"/>
      <c r="LWB7" s="111"/>
      <c r="LWC7" s="111"/>
      <c r="LWD7" s="111"/>
      <c r="LWE7" s="111"/>
      <c r="LWF7" s="111"/>
      <c r="LWG7" s="111"/>
      <c r="LWH7" s="111"/>
      <c r="LWI7" s="111"/>
      <c r="LWJ7" s="111"/>
      <c r="LWK7" s="111"/>
      <c r="LWL7" s="111"/>
      <c r="LWM7" s="111"/>
      <c r="LWN7" s="111"/>
      <c r="LWO7" s="111"/>
      <c r="LWP7" s="111"/>
      <c r="LWQ7" s="111"/>
      <c r="LWR7" s="111"/>
      <c r="LWS7" s="111"/>
      <c r="LWT7" s="111"/>
      <c r="LWU7" s="111"/>
      <c r="LWV7" s="111"/>
      <c r="LWW7" s="111"/>
      <c r="LWX7" s="111"/>
      <c r="LWY7" s="111"/>
      <c r="LWZ7" s="111"/>
      <c r="LXA7" s="111"/>
      <c r="LXB7" s="111"/>
      <c r="LXC7" s="111"/>
      <c r="LXD7" s="111"/>
      <c r="LXE7" s="111"/>
      <c r="LXF7" s="111"/>
      <c r="LXG7" s="111"/>
      <c r="LXH7" s="111"/>
      <c r="LXI7" s="111"/>
      <c r="LXJ7" s="111"/>
      <c r="LXK7" s="111"/>
      <c r="LXL7" s="111"/>
      <c r="LXM7" s="111"/>
      <c r="LXN7" s="111"/>
      <c r="LXO7" s="111"/>
      <c r="LXP7" s="111"/>
      <c r="LXQ7" s="111"/>
      <c r="LXR7" s="111"/>
      <c r="LXS7" s="111"/>
      <c r="LXT7" s="111"/>
      <c r="LXU7" s="111"/>
      <c r="LXV7" s="111"/>
      <c r="LXW7" s="111"/>
      <c r="LXX7" s="111"/>
      <c r="LXY7" s="111"/>
      <c r="LXZ7" s="111"/>
      <c r="LYA7" s="111"/>
      <c r="LYB7" s="111"/>
      <c r="LYC7" s="111"/>
      <c r="LYD7" s="111"/>
      <c r="LYE7" s="111"/>
      <c r="LYF7" s="111"/>
      <c r="LYG7" s="111"/>
      <c r="LYH7" s="111"/>
      <c r="LYI7" s="111"/>
      <c r="LYJ7" s="111"/>
      <c r="LYK7" s="111"/>
      <c r="LYL7" s="111"/>
      <c r="LYM7" s="111"/>
      <c r="LYN7" s="111"/>
      <c r="LYO7" s="111"/>
      <c r="LYP7" s="111"/>
      <c r="LYQ7" s="111"/>
      <c r="LYR7" s="111"/>
      <c r="LYS7" s="111"/>
      <c r="LYT7" s="111"/>
      <c r="LYU7" s="111"/>
      <c r="LYV7" s="111"/>
      <c r="LYW7" s="111"/>
      <c r="LYX7" s="111"/>
      <c r="LYY7" s="111"/>
      <c r="LYZ7" s="111"/>
      <c r="LZA7" s="111"/>
      <c r="LZB7" s="111"/>
      <c r="LZC7" s="111"/>
      <c r="LZD7" s="111"/>
      <c r="LZE7" s="111"/>
      <c r="LZF7" s="111"/>
      <c r="LZG7" s="111"/>
      <c r="LZH7" s="111"/>
      <c r="LZI7" s="111"/>
      <c r="LZJ7" s="111"/>
      <c r="LZK7" s="111"/>
      <c r="LZL7" s="111"/>
      <c r="LZM7" s="111"/>
      <c r="LZN7" s="111"/>
      <c r="LZO7" s="111"/>
      <c r="LZP7" s="111"/>
      <c r="LZQ7" s="111"/>
      <c r="LZR7" s="111"/>
      <c r="LZS7" s="111"/>
      <c r="LZT7" s="111"/>
      <c r="LZU7" s="111"/>
      <c r="LZV7" s="111"/>
      <c r="LZW7" s="111"/>
      <c r="LZX7" s="111"/>
      <c r="LZY7" s="111"/>
      <c r="LZZ7" s="111"/>
      <c r="MAA7" s="111"/>
      <c r="MAB7" s="111"/>
      <c r="MAC7" s="111"/>
      <c r="MAD7" s="111"/>
      <c r="MAE7" s="111"/>
      <c r="MAF7" s="111"/>
      <c r="MAG7" s="111"/>
      <c r="MAH7" s="111"/>
      <c r="MAI7" s="111"/>
      <c r="MAJ7" s="111"/>
      <c r="MAK7" s="111"/>
      <c r="MAL7" s="111"/>
      <c r="MAM7" s="111"/>
      <c r="MAN7" s="111"/>
      <c r="MAO7" s="111"/>
      <c r="MAP7" s="111"/>
      <c r="MAQ7" s="111"/>
      <c r="MAR7" s="111"/>
      <c r="MAS7" s="111"/>
      <c r="MAT7" s="111"/>
      <c r="MAU7" s="111"/>
      <c r="MAV7" s="111"/>
      <c r="MAW7" s="111"/>
      <c r="MAX7" s="111"/>
      <c r="MAY7" s="111"/>
      <c r="MAZ7" s="111"/>
      <c r="MBA7" s="111"/>
      <c r="MBB7" s="111"/>
      <c r="MBC7" s="111"/>
      <c r="MBD7" s="111"/>
      <c r="MBE7" s="111"/>
      <c r="MBF7" s="111"/>
      <c r="MBG7" s="111"/>
      <c r="MBH7" s="111"/>
      <c r="MBI7" s="111"/>
      <c r="MBJ7" s="111"/>
      <c r="MBK7" s="111"/>
      <c r="MBL7" s="111"/>
      <c r="MBM7" s="111"/>
      <c r="MBN7" s="111"/>
      <c r="MBO7" s="111"/>
      <c r="MBP7" s="111"/>
      <c r="MBQ7" s="111"/>
      <c r="MBR7" s="111"/>
      <c r="MBS7" s="111"/>
      <c r="MBT7" s="111"/>
      <c r="MBU7" s="111"/>
      <c r="MBV7" s="111"/>
      <c r="MBW7" s="111"/>
      <c r="MBX7" s="111"/>
      <c r="MBY7" s="111"/>
      <c r="MBZ7" s="111"/>
      <c r="MCA7" s="111"/>
      <c r="MCB7" s="111"/>
      <c r="MCC7" s="111"/>
      <c r="MCD7" s="111"/>
      <c r="MCE7" s="111"/>
      <c r="MCF7" s="111"/>
      <c r="MCG7" s="111"/>
      <c r="MCH7" s="111"/>
      <c r="MCI7" s="111"/>
      <c r="MCJ7" s="111"/>
      <c r="MCK7" s="111"/>
      <c r="MCL7" s="111"/>
      <c r="MCM7" s="111"/>
      <c r="MCN7" s="111"/>
      <c r="MCO7" s="111"/>
      <c r="MCP7" s="111"/>
      <c r="MCQ7" s="111"/>
      <c r="MCR7" s="111"/>
      <c r="MCS7" s="111"/>
      <c r="MCT7" s="111"/>
      <c r="MCU7" s="111"/>
      <c r="MCV7" s="111"/>
      <c r="MCW7" s="111"/>
      <c r="MCX7" s="111"/>
      <c r="MCY7" s="111"/>
      <c r="MCZ7" s="111"/>
      <c r="MDA7" s="111"/>
      <c r="MDB7" s="111"/>
      <c r="MDC7" s="111"/>
      <c r="MDD7" s="111"/>
      <c r="MDE7" s="111"/>
      <c r="MDF7" s="111"/>
      <c r="MDG7" s="111"/>
      <c r="MDH7" s="111"/>
      <c r="MDI7" s="111"/>
      <c r="MDJ7" s="111"/>
      <c r="MDK7" s="111"/>
      <c r="MDL7" s="111"/>
      <c r="MDM7" s="111"/>
      <c r="MDN7" s="111"/>
      <c r="MDO7" s="111"/>
      <c r="MDP7" s="111"/>
      <c r="MDQ7" s="111"/>
      <c r="MDR7" s="111"/>
      <c r="MDS7" s="111"/>
      <c r="MDT7" s="111"/>
      <c r="MDU7" s="111"/>
      <c r="MDV7" s="111"/>
      <c r="MDW7" s="111"/>
      <c r="MDX7" s="111"/>
      <c r="MDY7" s="111"/>
      <c r="MDZ7" s="111"/>
      <c r="MEA7" s="111"/>
      <c r="MEB7" s="111"/>
      <c r="MEC7" s="111"/>
      <c r="MED7" s="111"/>
      <c r="MEE7" s="111"/>
      <c r="MEF7" s="111"/>
      <c r="MEG7" s="111"/>
      <c r="MEH7" s="111"/>
      <c r="MEI7" s="111"/>
      <c r="MEJ7" s="111"/>
      <c r="MEK7" s="111"/>
      <c r="MEL7" s="111"/>
      <c r="MEM7" s="111"/>
      <c r="MEN7" s="111"/>
      <c r="MEO7" s="111"/>
      <c r="MEP7" s="111"/>
      <c r="MEQ7" s="111"/>
      <c r="MER7" s="111"/>
      <c r="MES7" s="111"/>
      <c r="MET7" s="111"/>
      <c r="MEU7" s="111"/>
      <c r="MEV7" s="111"/>
      <c r="MEW7" s="111"/>
      <c r="MEX7" s="111"/>
      <c r="MEY7" s="111"/>
      <c r="MEZ7" s="111"/>
      <c r="MFA7" s="111"/>
      <c r="MFB7" s="111"/>
      <c r="MFC7" s="111"/>
      <c r="MFD7" s="111"/>
      <c r="MFE7" s="111"/>
      <c r="MFF7" s="111"/>
      <c r="MFG7" s="111"/>
      <c r="MFH7" s="111"/>
      <c r="MFI7" s="111"/>
      <c r="MFJ7" s="111"/>
      <c r="MFK7" s="111"/>
      <c r="MFL7" s="111"/>
      <c r="MFM7" s="111"/>
      <c r="MFN7" s="111"/>
      <c r="MFO7" s="111"/>
      <c r="MFP7" s="111"/>
      <c r="MFQ7" s="111"/>
      <c r="MFR7" s="111"/>
      <c r="MFS7" s="111"/>
      <c r="MFT7" s="111"/>
      <c r="MFU7" s="111"/>
      <c r="MFV7" s="111"/>
      <c r="MFW7" s="111"/>
      <c r="MFX7" s="111"/>
      <c r="MFY7" s="111"/>
      <c r="MFZ7" s="111"/>
      <c r="MGA7" s="111"/>
      <c r="MGB7" s="111"/>
      <c r="MGC7" s="111"/>
      <c r="MGD7" s="111"/>
      <c r="MGE7" s="111"/>
      <c r="MGF7" s="111"/>
      <c r="MGG7" s="111"/>
      <c r="MGH7" s="111"/>
      <c r="MGI7" s="111"/>
      <c r="MGJ7" s="111"/>
      <c r="MGK7" s="111"/>
      <c r="MGL7" s="111"/>
      <c r="MGM7" s="111"/>
      <c r="MGN7" s="111"/>
      <c r="MGO7" s="111"/>
      <c r="MGP7" s="111"/>
      <c r="MGQ7" s="111"/>
      <c r="MGR7" s="111"/>
      <c r="MGS7" s="111"/>
      <c r="MGT7" s="111"/>
      <c r="MGU7" s="111"/>
      <c r="MGV7" s="111"/>
      <c r="MGW7" s="111"/>
      <c r="MGX7" s="111"/>
      <c r="MGY7" s="111"/>
      <c r="MGZ7" s="111"/>
      <c r="MHA7" s="111"/>
      <c r="MHB7" s="111"/>
      <c r="MHC7" s="111"/>
      <c r="MHD7" s="111"/>
      <c r="MHE7" s="111"/>
      <c r="MHF7" s="111"/>
      <c r="MHG7" s="111"/>
      <c r="MHH7" s="111"/>
      <c r="MHI7" s="111"/>
      <c r="MHJ7" s="111"/>
      <c r="MHK7" s="111"/>
      <c r="MHL7" s="111"/>
      <c r="MHM7" s="111"/>
      <c r="MHN7" s="111"/>
      <c r="MHO7" s="111"/>
      <c r="MHP7" s="111"/>
      <c r="MHQ7" s="111"/>
      <c r="MHR7" s="111"/>
      <c r="MHS7" s="111"/>
      <c r="MHT7" s="111"/>
      <c r="MHU7" s="111"/>
      <c r="MHV7" s="111"/>
      <c r="MHW7" s="111"/>
      <c r="MHX7" s="111"/>
      <c r="MHY7" s="111"/>
      <c r="MHZ7" s="111"/>
      <c r="MIA7" s="111"/>
      <c r="MIB7" s="111"/>
      <c r="MIC7" s="111"/>
      <c r="MID7" s="111"/>
      <c r="MIE7" s="111"/>
      <c r="MIF7" s="111"/>
      <c r="MIG7" s="111"/>
      <c r="MIH7" s="111"/>
      <c r="MII7" s="111"/>
      <c r="MIJ7" s="111"/>
      <c r="MIK7" s="111"/>
      <c r="MIL7" s="111"/>
      <c r="MIM7" s="111"/>
      <c r="MIN7" s="111"/>
      <c r="MIO7" s="111"/>
      <c r="MIP7" s="111"/>
      <c r="MIQ7" s="111"/>
      <c r="MIR7" s="111"/>
      <c r="MIS7" s="111"/>
      <c r="MIT7" s="111"/>
      <c r="MIU7" s="111"/>
      <c r="MIV7" s="111"/>
      <c r="MIW7" s="111"/>
      <c r="MIX7" s="111"/>
      <c r="MIY7" s="111"/>
      <c r="MIZ7" s="111"/>
      <c r="MJA7" s="111"/>
      <c r="MJB7" s="111"/>
      <c r="MJC7" s="111"/>
      <c r="MJD7" s="111"/>
      <c r="MJE7" s="111"/>
      <c r="MJF7" s="111"/>
      <c r="MJG7" s="111"/>
      <c r="MJH7" s="111"/>
      <c r="MJI7" s="111"/>
      <c r="MJJ7" s="111"/>
      <c r="MJK7" s="111"/>
      <c r="MJL7" s="111"/>
      <c r="MJM7" s="111"/>
      <c r="MJN7" s="111"/>
      <c r="MJO7" s="111"/>
      <c r="MJP7" s="111"/>
      <c r="MJQ7" s="111"/>
      <c r="MJR7" s="111"/>
      <c r="MJS7" s="111"/>
      <c r="MJT7" s="111"/>
      <c r="MJU7" s="111"/>
      <c r="MJV7" s="111"/>
      <c r="MJW7" s="111"/>
      <c r="MJX7" s="111"/>
      <c r="MJY7" s="111"/>
      <c r="MJZ7" s="111"/>
      <c r="MKA7" s="111"/>
      <c r="MKB7" s="111"/>
      <c r="MKC7" s="111"/>
      <c r="MKD7" s="111"/>
      <c r="MKE7" s="111"/>
      <c r="MKF7" s="111"/>
      <c r="MKG7" s="111"/>
      <c r="MKH7" s="111"/>
      <c r="MKI7" s="111"/>
      <c r="MKJ7" s="111"/>
      <c r="MKK7" s="111"/>
      <c r="MKL7" s="111"/>
      <c r="MKM7" s="111"/>
      <c r="MKN7" s="111"/>
      <c r="MKO7" s="111"/>
      <c r="MKP7" s="111"/>
      <c r="MKQ7" s="111"/>
      <c r="MKR7" s="111"/>
      <c r="MKS7" s="111"/>
      <c r="MKT7" s="111"/>
      <c r="MKU7" s="111"/>
      <c r="MKV7" s="111"/>
      <c r="MKW7" s="111"/>
      <c r="MKX7" s="111"/>
      <c r="MKY7" s="111"/>
      <c r="MKZ7" s="111"/>
      <c r="MLA7" s="111"/>
      <c r="MLB7" s="111"/>
      <c r="MLC7" s="111"/>
      <c r="MLD7" s="111"/>
      <c r="MLE7" s="111"/>
      <c r="MLF7" s="111"/>
      <c r="MLG7" s="111"/>
      <c r="MLH7" s="111"/>
      <c r="MLI7" s="111"/>
      <c r="MLJ7" s="111"/>
      <c r="MLK7" s="111"/>
      <c r="MLL7" s="111"/>
      <c r="MLM7" s="111"/>
      <c r="MLN7" s="111"/>
      <c r="MLO7" s="111"/>
      <c r="MLP7" s="111"/>
      <c r="MLQ7" s="111"/>
      <c r="MLR7" s="111"/>
      <c r="MLS7" s="111"/>
      <c r="MLT7" s="111"/>
      <c r="MLU7" s="111"/>
      <c r="MLV7" s="111"/>
      <c r="MLW7" s="111"/>
      <c r="MLX7" s="111"/>
      <c r="MLY7" s="111"/>
      <c r="MLZ7" s="111"/>
      <c r="MMA7" s="111"/>
      <c r="MMB7" s="111"/>
      <c r="MMC7" s="111"/>
      <c r="MMD7" s="111"/>
      <c r="MME7" s="111"/>
      <c r="MMF7" s="111"/>
      <c r="MMG7" s="111"/>
      <c r="MMH7" s="111"/>
      <c r="MMI7" s="111"/>
      <c r="MMJ7" s="111"/>
      <c r="MMK7" s="111"/>
      <c r="MML7" s="111"/>
      <c r="MMM7" s="111"/>
      <c r="MMN7" s="111"/>
      <c r="MMO7" s="111"/>
      <c r="MMP7" s="111"/>
      <c r="MMQ7" s="111"/>
      <c r="MMR7" s="111"/>
      <c r="MMS7" s="111"/>
      <c r="MMT7" s="111"/>
      <c r="MMU7" s="111"/>
      <c r="MMV7" s="111"/>
      <c r="MMW7" s="111"/>
      <c r="MMX7" s="111"/>
      <c r="MMY7" s="111"/>
      <c r="MMZ7" s="111"/>
      <c r="MNA7" s="111"/>
      <c r="MNB7" s="111"/>
      <c r="MNC7" s="111"/>
      <c r="MND7" s="111"/>
      <c r="MNE7" s="111"/>
      <c r="MNF7" s="111"/>
      <c r="MNG7" s="111"/>
      <c r="MNH7" s="111"/>
      <c r="MNI7" s="111"/>
      <c r="MNJ7" s="111"/>
      <c r="MNK7" s="111"/>
      <c r="MNL7" s="111"/>
      <c r="MNM7" s="111"/>
      <c r="MNN7" s="111"/>
      <c r="MNO7" s="111"/>
      <c r="MNP7" s="111"/>
      <c r="MNQ7" s="111"/>
      <c r="MNR7" s="111"/>
      <c r="MNS7" s="111"/>
      <c r="MNT7" s="111"/>
      <c r="MNU7" s="111"/>
      <c r="MNV7" s="111"/>
      <c r="MNW7" s="111"/>
      <c r="MNX7" s="111"/>
      <c r="MNY7" s="111"/>
      <c r="MNZ7" s="111"/>
      <c r="MOA7" s="111"/>
      <c r="MOB7" s="111"/>
      <c r="MOC7" s="111"/>
      <c r="MOD7" s="111"/>
      <c r="MOE7" s="111"/>
      <c r="MOF7" s="111"/>
      <c r="MOG7" s="111"/>
      <c r="MOH7" s="111"/>
      <c r="MOI7" s="111"/>
      <c r="MOJ7" s="111"/>
      <c r="MOK7" s="111"/>
      <c r="MOL7" s="111"/>
      <c r="MOM7" s="111"/>
      <c r="MON7" s="111"/>
      <c r="MOO7" s="111"/>
      <c r="MOP7" s="111"/>
      <c r="MOQ7" s="111"/>
      <c r="MOR7" s="111"/>
      <c r="MOS7" s="111"/>
      <c r="MOT7" s="111"/>
      <c r="MOU7" s="111"/>
      <c r="MOV7" s="111"/>
      <c r="MOW7" s="111"/>
      <c r="MOX7" s="111"/>
      <c r="MOY7" s="111"/>
      <c r="MOZ7" s="111"/>
      <c r="MPA7" s="111"/>
      <c r="MPB7" s="111"/>
      <c r="MPC7" s="111"/>
      <c r="MPD7" s="111"/>
      <c r="MPE7" s="111"/>
      <c r="MPF7" s="111"/>
      <c r="MPG7" s="111"/>
      <c r="MPH7" s="111"/>
      <c r="MPI7" s="111"/>
      <c r="MPJ7" s="111"/>
      <c r="MPK7" s="111"/>
      <c r="MPL7" s="111"/>
      <c r="MPM7" s="111"/>
      <c r="MPN7" s="111"/>
      <c r="MPO7" s="111"/>
      <c r="MPP7" s="111"/>
      <c r="MPQ7" s="111"/>
      <c r="MPR7" s="111"/>
      <c r="MPS7" s="111"/>
      <c r="MPT7" s="111"/>
      <c r="MPU7" s="111"/>
      <c r="MPV7" s="111"/>
      <c r="MPW7" s="111"/>
      <c r="MPX7" s="111"/>
      <c r="MPY7" s="111"/>
      <c r="MPZ7" s="111"/>
      <c r="MQA7" s="111"/>
      <c r="MQB7" s="111"/>
      <c r="MQC7" s="111"/>
      <c r="MQD7" s="111"/>
      <c r="MQE7" s="111"/>
      <c r="MQF7" s="111"/>
      <c r="MQG7" s="111"/>
      <c r="MQH7" s="111"/>
      <c r="MQI7" s="111"/>
      <c r="MQJ7" s="111"/>
      <c r="MQK7" s="111"/>
      <c r="MQL7" s="111"/>
      <c r="MQM7" s="111"/>
      <c r="MQN7" s="111"/>
      <c r="MQO7" s="111"/>
      <c r="MQP7" s="111"/>
      <c r="MQQ7" s="111"/>
      <c r="MQR7" s="111"/>
      <c r="MQS7" s="111"/>
      <c r="MQT7" s="111"/>
      <c r="MQU7" s="111"/>
      <c r="MQV7" s="111"/>
      <c r="MQW7" s="111"/>
      <c r="MQX7" s="111"/>
      <c r="MQY7" s="111"/>
      <c r="MQZ7" s="111"/>
      <c r="MRA7" s="111"/>
      <c r="MRB7" s="111"/>
      <c r="MRC7" s="111"/>
      <c r="MRD7" s="111"/>
      <c r="MRE7" s="111"/>
      <c r="MRF7" s="111"/>
      <c r="MRG7" s="111"/>
      <c r="MRH7" s="111"/>
      <c r="MRI7" s="111"/>
      <c r="MRJ7" s="111"/>
      <c r="MRK7" s="111"/>
      <c r="MRL7" s="111"/>
      <c r="MRM7" s="111"/>
      <c r="MRN7" s="111"/>
      <c r="MRO7" s="111"/>
      <c r="MRP7" s="111"/>
      <c r="MRQ7" s="111"/>
      <c r="MRR7" s="111"/>
      <c r="MRS7" s="111"/>
      <c r="MRT7" s="111"/>
      <c r="MRU7" s="111"/>
      <c r="MRV7" s="111"/>
      <c r="MRW7" s="111"/>
      <c r="MRX7" s="111"/>
      <c r="MRY7" s="111"/>
      <c r="MRZ7" s="111"/>
      <c r="MSA7" s="111"/>
      <c r="MSB7" s="111"/>
      <c r="MSC7" s="111"/>
      <c r="MSD7" s="111"/>
      <c r="MSE7" s="111"/>
      <c r="MSF7" s="111"/>
      <c r="MSG7" s="111"/>
      <c r="MSH7" s="111"/>
      <c r="MSI7" s="111"/>
      <c r="MSJ7" s="111"/>
      <c r="MSK7" s="111"/>
      <c r="MSL7" s="111"/>
      <c r="MSM7" s="111"/>
      <c r="MSN7" s="111"/>
      <c r="MSO7" s="111"/>
      <c r="MSP7" s="111"/>
      <c r="MSQ7" s="111"/>
      <c r="MSR7" s="111"/>
      <c r="MSS7" s="111"/>
      <c r="MST7" s="111"/>
      <c r="MSU7" s="111"/>
      <c r="MSV7" s="111"/>
      <c r="MSW7" s="111"/>
      <c r="MSX7" s="111"/>
      <c r="MSY7" s="111"/>
      <c r="MSZ7" s="111"/>
      <c r="MTA7" s="111"/>
      <c r="MTB7" s="111"/>
      <c r="MTC7" s="111"/>
      <c r="MTD7" s="111"/>
      <c r="MTE7" s="111"/>
      <c r="MTF7" s="111"/>
      <c r="MTG7" s="111"/>
      <c r="MTH7" s="111"/>
      <c r="MTI7" s="111"/>
      <c r="MTJ7" s="111"/>
      <c r="MTK7" s="111"/>
      <c r="MTL7" s="111"/>
      <c r="MTM7" s="111"/>
      <c r="MTN7" s="111"/>
      <c r="MTO7" s="111"/>
      <c r="MTP7" s="111"/>
      <c r="MTQ7" s="111"/>
      <c r="MTR7" s="111"/>
      <c r="MTS7" s="111"/>
      <c r="MTT7" s="111"/>
      <c r="MTU7" s="111"/>
      <c r="MTV7" s="111"/>
      <c r="MTW7" s="111"/>
      <c r="MTX7" s="111"/>
      <c r="MTY7" s="111"/>
      <c r="MTZ7" s="111"/>
      <c r="MUA7" s="111"/>
      <c r="MUB7" s="111"/>
      <c r="MUC7" s="111"/>
      <c r="MUD7" s="111"/>
      <c r="MUE7" s="111"/>
      <c r="MUF7" s="111"/>
      <c r="MUG7" s="111"/>
      <c r="MUH7" s="111"/>
      <c r="MUI7" s="111"/>
      <c r="MUJ7" s="111"/>
      <c r="MUK7" s="111"/>
      <c r="MUL7" s="111"/>
      <c r="MUM7" s="111"/>
      <c r="MUN7" s="111"/>
      <c r="MUO7" s="111"/>
      <c r="MUP7" s="111"/>
      <c r="MUQ7" s="111"/>
      <c r="MUR7" s="111"/>
      <c r="MUS7" s="111"/>
      <c r="MUT7" s="111"/>
      <c r="MUU7" s="111"/>
      <c r="MUV7" s="111"/>
      <c r="MUW7" s="111"/>
      <c r="MUX7" s="111"/>
      <c r="MUY7" s="111"/>
      <c r="MUZ7" s="111"/>
      <c r="MVA7" s="111"/>
      <c r="MVB7" s="111"/>
      <c r="MVC7" s="111"/>
      <c r="MVD7" s="111"/>
      <c r="MVE7" s="111"/>
      <c r="MVF7" s="111"/>
      <c r="MVG7" s="111"/>
      <c r="MVH7" s="111"/>
      <c r="MVI7" s="111"/>
      <c r="MVJ7" s="111"/>
      <c r="MVK7" s="111"/>
      <c r="MVL7" s="111"/>
      <c r="MVM7" s="111"/>
      <c r="MVN7" s="111"/>
      <c r="MVO7" s="111"/>
      <c r="MVP7" s="111"/>
      <c r="MVQ7" s="111"/>
      <c r="MVR7" s="111"/>
      <c r="MVS7" s="111"/>
      <c r="MVT7" s="111"/>
      <c r="MVU7" s="111"/>
      <c r="MVV7" s="111"/>
      <c r="MVW7" s="111"/>
      <c r="MVX7" s="111"/>
      <c r="MVY7" s="111"/>
      <c r="MVZ7" s="111"/>
      <c r="MWA7" s="111"/>
      <c r="MWB7" s="111"/>
      <c r="MWC7" s="111"/>
      <c r="MWD7" s="111"/>
      <c r="MWE7" s="111"/>
      <c r="MWF7" s="111"/>
      <c r="MWG7" s="111"/>
      <c r="MWH7" s="111"/>
      <c r="MWI7" s="111"/>
      <c r="MWJ7" s="111"/>
      <c r="MWK7" s="111"/>
      <c r="MWL7" s="111"/>
      <c r="MWM7" s="111"/>
      <c r="MWN7" s="111"/>
      <c r="MWO7" s="111"/>
      <c r="MWP7" s="111"/>
      <c r="MWQ7" s="111"/>
      <c r="MWR7" s="111"/>
      <c r="MWS7" s="111"/>
      <c r="MWT7" s="111"/>
      <c r="MWU7" s="111"/>
      <c r="MWV7" s="111"/>
      <c r="MWW7" s="111"/>
      <c r="MWX7" s="111"/>
      <c r="MWY7" s="111"/>
      <c r="MWZ7" s="111"/>
      <c r="MXA7" s="111"/>
      <c r="MXB7" s="111"/>
      <c r="MXC7" s="111"/>
      <c r="MXD7" s="111"/>
      <c r="MXE7" s="111"/>
      <c r="MXF7" s="111"/>
      <c r="MXG7" s="111"/>
      <c r="MXH7" s="111"/>
      <c r="MXI7" s="111"/>
      <c r="MXJ7" s="111"/>
      <c r="MXK7" s="111"/>
      <c r="MXL7" s="111"/>
      <c r="MXM7" s="111"/>
      <c r="MXN7" s="111"/>
      <c r="MXO7" s="111"/>
      <c r="MXP7" s="111"/>
      <c r="MXQ7" s="111"/>
      <c r="MXR7" s="111"/>
      <c r="MXS7" s="111"/>
      <c r="MXT7" s="111"/>
      <c r="MXU7" s="111"/>
      <c r="MXV7" s="111"/>
      <c r="MXW7" s="111"/>
      <c r="MXX7" s="111"/>
      <c r="MXY7" s="111"/>
      <c r="MXZ7" s="111"/>
      <c r="MYA7" s="111"/>
      <c r="MYB7" s="111"/>
      <c r="MYC7" s="111"/>
      <c r="MYD7" s="111"/>
      <c r="MYE7" s="111"/>
      <c r="MYF7" s="111"/>
      <c r="MYG7" s="111"/>
      <c r="MYH7" s="111"/>
      <c r="MYI7" s="111"/>
      <c r="MYJ7" s="111"/>
      <c r="MYK7" s="111"/>
      <c r="MYL7" s="111"/>
      <c r="MYM7" s="111"/>
      <c r="MYN7" s="111"/>
      <c r="MYO7" s="111"/>
      <c r="MYP7" s="111"/>
      <c r="MYQ7" s="111"/>
      <c r="MYR7" s="111"/>
      <c r="MYS7" s="111"/>
      <c r="MYT7" s="111"/>
      <c r="MYU7" s="111"/>
      <c r="MYV7" s="111"/>
      <c r="MYW7" s="111"/>
      <c r="MYX7" s="111"/>
      <c r="MYY7" s="111"/>
      <c r="MYZ7" s="111"/>
      <c r="MZA7" s="111"/>
      <c r="MZB7" s="111"/>
      <c r="MZC7" s="111"/>
      <c r="MZD7" s="111"/>
      <c r="MZE7" s="111"/>
      <c r="MZF7" s="111"/>
      <c r="MZG7" s="111"/>
      <c r="MZH7" s="111"/>
      <c r="MZI7" s="111"/>
      <c r="MZJ7" s="111"/>
      <c r="MZK7" s="111"/>
      <c r="MZL7" s="111"/>
      <c r="MZM7" s="111"/>
      <c r="MZN7" s="111"/>
      <c r="MZO7" s="111"/>
      <c r="MZP7" s="111"/>
      <c r="MZQ7" s="111"/>
      <c r="MZR7" s="111"/>
      <c r="MZS7" s="111"/>
      <c r="MZT7" s="111"/>
      <c r="MZU7" s="111"/>
      <c r="MZV7" s="111"/>
      <c r="MZW7" s="111"/>
      <c r="MZX7" s="111"/>
      <c r="MZY7" s="111"/>
      <c r="MZZ7" s="111"/>
      <c r="NAA7" s="111"/>
      <c r="NAB7" s="111"/>
      <c r="NAC7" s="111"/>
      <c r="NAD7" s="111"/>
      <c r="NAE7" s="111"/>
      <c r="NAF7" s="111"/>
      <c r="NAG7" s="111"/>
      <c r="NAH7" s="111"/>
      <c r="NAI7" s="111"/>
      <c r="NAJ7" s="111"/>
      <c r="NAK7" s="111"/>
      <c r="NAL7" s="111"/>
      <c r="NAM7" s="111"/>
      <c r="NAN7" s="111"/>
      <c r="NAO7" s="111"/>
      <c r="NAP7" s="111"/>
      <c r="NAQ7" s="111"/>
      <c r="NAR7" s="111"/>
      <c r="NAS7" s="111"/>
      <c r="NAT7" s="111"/>
      <c r="NAU7" s="111"/>
      <c r="NAV7" s="111"/>
      <c r="NAW7" s="111"/>
      <c r="NAX7" s="111"/>
      <c r="NAY7" s="111"/>
      <c r="NAZ7" s="111"/>
      <c r="NBA7" s="111"/>
      <c r="NBB7" s="111"/>
      <c r="NBC7" s="111"/>
      <c r="NBD7" s="111"/>
      <c r="NBE7" s="111"/>
      <c r="NBF7" s="111"/>
      <c r="NBG7" s="111"/>
      <c r="NBH7" s="111"/>
      <c r="NBI7" s="111"/>
      <c r="NBJ7" s="111"/>
      <c r="NBK7" s="111"/>
      <c r="NBL7" s="111"/>
      <c r="NBM7" s="111"/>
      <c r="NBN7" s="111"/>
      <c r="NBO7" s="111"/>
      <c r="NBP7" s="111"/>
      <c r="NBQ7" s="111"/>
      <c r="NBR7" s="111"/>
      <c r="NBS7" s="111"/>
      <c r="NBT7" s="111"/>
      <c r="NBU7" s="111"/>
      <c r="NBV7" s="111"/>
      <c r="NBW7" s="111"/>
      <c r="NBX7" s="111"/>
      <c r="NBY7" s="111"/>
      <c r="NBZ7" s="111"/>
      <c r="NCA7" s="111"/>
      <c r="NCB7" s="111"/>
      <c r="NCC7" s="111"/>
      <c r="NCD7" s="111"/>
      <c r="NCE7" s="111"/>
      <c r="NCF7" s="111"/>
      <c r="NCG7" s="111"/>
      <c r="NCH7" s="111"/>
      <c r="NCI7" s="111"/>
      <c r="NCJ7" s="111"/>
      <c r="NCK7" s="111"/>
      <c r="NCL7" s="111"/>
      <c r="NCM7" s="111"/>
      <c r="NCN7" s="111"/>
      <c r="NCO7" s="111"/>
      <c r="NCP7" s="111"/>
      <c r="NCQ7" s="111"/>
      <c r="NCR7" s="111"/>
      <c r="NCS7" s="111"/>
      <c r="NCT7" s="111"/>
      <c r="NCU7" s="111"/>
      <c r="NCV7" s="111"/>
      <c r="NCW7" s="111"/>
      <c r="NCX7" s="111"/>
      <c r="NCY7" s="111"/>
      <c r="NCZ7" s="111"/>
      <c r="NDA7" s="111"/>
      <c r="NDB7" s="111"/>
      <c r="NDC7" s="111"/>
      <c r="NDD7" s="111"/>
      <c r="NDE7" s="111"/>
      <c r="NDF7" s="111"/>
      <c r="NDG7" s="111"/>
      <c r="NDH7" s="111"/>
      <c r="NDI7" s="111"/>
      <c r="NDJ7" s="111"/>
      <c r="NDK7" s="111"/>
      <c r="NDL7" s="111"/>
      <c r="NDM7" s="111"/>
      <c r="NDN7" s="111"/>
      <c r="NDO7" s="111"/>
      <c r="NDP7" s="111"/>
      <c r="NDQ7" s="111"/>
      <c r="NDR7" s="111"/>
      <c r="NDS7" s="111"/>
      <c r="NDT7" s="111"/>
      <c r="NDU7" s="111"/>
      <c r="NDV7" s="111"/>
      <c r="NDW7" s="111"/>
      <c r="NDX7" s="111"/>
      <c r="NDY7" s="111"/>
      <c r="NDZ7" s="111"/>
      <c r="NEA7" s="111"/>
      <c r="NEB7" s="111"/>
      <c r="NEC7" s="111"/>
      <c r="NED7" s="111"/>
      <c r="NEE7" s="111"/>
      <c r="NEF7" s="111"/>
      <c r="NEG7" s="111"/>
      <c r="NEH7" s="111"/>
      <c r="NEI7" s="111"/>
      <c r="NEJ7" s="111"/>
      <c r="NEK7" s="111"/>
      <c r="NEL7" s="111"/>
      <c r="NEM7" s="111"/>
      <c r="NEN7" s="111"/>
      <c r="NEO7" s="111"/>
      <c r="NEP7" s="111"/>
      <c r="NEQ7" s="111"/>
      <c r="NER7" s="111"/>
      <c r="NES7" s="111"/>
      <c r="NET7" s="111"/>
      <c r="NEU7" s="111"/>
      <c r="NEV7" s="111"/>
      <c r="NEW7" s="111"/>
      <c r="NEX7" s="111"/>
      <c r="NEY7" s="111"/>
      <c r="NEZ7" s="111"/>
      <c r="NFA7" s="111"/>
      <c r="NFB7" s="111"/>
      <c r="NFC7" s="111"/>
      <c r="NFD7" s="111"/>
      <c r="NFE7" s="111"/>
      <c r="NFF7" s="111"/>
      <c r="NFG7" s="111"/>
      <c r="NFH7" s="111"/>
      <c r="NFI7" s="111"/>
      <c r="NFJ7" s="111"/>
      <c r="NFK7" s="111"/>
      <c r="NFL7" s="111"/>
      <c r="NFM7" s="111"/>
      <c r="NFN7" s="111"/>
      <c r="NFO7" s="111"/>
      <c r="NFP7" s="111"/>
      <c r="NFQ7" s="111"/>
      <c r="NFR7" s="111"/>
      <c r="NFS7" s="111"/>
      <c r="NFT7" s="111"/>
      <c r="NFU7" s="111"/>
      <c r="NFV7" s="111"/>
      <c r="NFW7" s="111"/>
      <c r="NFX7" s="111"/>
      <c r="NFY7" s="111"/>
      <c r="NFZ7" s="111"/>
      <c r="NGA7" s="111"/>
      <c r="NGB7" s="111"/>
      <c r="NGC7" s="111"/>
      <c r="NGD7" s="111"/>
      <c r="NGE7" s="111"/>
      <c r="NGF7" s="111"/>
      <c r="NGG7" s="111"/>
      <c r="NGH7" s="111"/>
      <c r="NGI7" s="111"/>
      <c r="NGJ7" s="111"/>
      <c r="NGK7" s="111"/>
      <c r="NGL7" s="111"/>
      <c r="NGM7" s="111"/>
      <c r="NGN7" s="111"/>
      <c r="NGO7" s="111"/>
      <c r="NGP7" s="111"/>
      <c r="NGQ7" s="111"/>
      <c r="NGR7" s="111"/>
      <c r="NGS7" s="111"/>
      <c r="NGT7" s="111"/>
      <c r="NGU7" s="111"/>
      <c r="NGV7" s="111"/>
      <c r="NGW7" s="111"/>
      <c r="NGX7" s="111"/>
      <c r="NGY7" s="111"/>
      <c r="NGZ7" s="111"/>
      <c r="NHA7" s="111"/>
      <c r="NHB7" s="111"/>
      <c r="NHC7" s="111"/>
      <c r="NHD7" s="111"/>
      <c r="NHE7" s="111"/>
      <c r="NHF7" s="111"/>
      <c r="NHG7" s="111"/>
      <c r="NHH7" s="111"/>
      <c r="NHI7" s="111"/>
      <c r="NHJ7" s="111"/>
      <c r="NHK7" s="111"/>
      <c r="NHL7" s="111"/>
      <c r="NHM7" s="111"/>
      <c r="NHN7" s="111"/>
      <c r="NHO7" s="111"/>
      <c r="NHP7" s="111"/>
      <c r="NHQ7" s="111"/>
      <c r="NHR7" s="111"/>
      <c r="NHS7" s="111"/>
      <c r="NHT7" s="111"/>
      <c r="NHU7" s="111"/>
      <c r="NHV7" s="111"/>
      <c r="NHW7" s="111"/>
      <c r="NHX7" s="111"/>
      <c r="NHY7" s="111"/>
      <c r="NHZ7" s="111"/>
      <c r="NIA7" s="111"/>
      <c r="NIB7" s="111"/>
      <c r="NIC7" s="111"/>
      <c r="NID7" s="111"/>
      <c r="NIE7" s="111"/>
      <c r="NIF7" s="111"/>
      <c r="NIG7" s="111"/>
      <c r="NIH7" s="111"/>
      <c r="NII7" s="111"/>
      <c r="NIJ7" s="111"/>
      <c r="NIK7" s="111"/>
      <c r="NIL7" s="111"/>
      <c r="NIM7" s="111"/>
      <c r="NIN7" s="111"/>
      <c r="NIO7" s="111"/>
      <c r="NIP7" s="111"/>
      <c r="NIQ7" s="111"/>
      <c r="NIR7" s="111"/>
      <c r="NIS7" s="111"/>
      <c r="NIT7" s="111"/>
      <c r="NIU7" s="111"/>
      <c r="NIV7" s="111"/>
      <c r="NIW7" s="111"/>
      <c r="NIX7" s="111"/>
      <c r="NIY7" s="111"/>
      <c r="NIZ7" s="111"/>
      <c r="NJA7" s="111"/>
      <c r="NJB7" s="111"/>
      <c r="NJC7" s="111"/>
      <c r="NJD7" s="111"/>
      <c r="NJE7" s="111"/>
      <c r="NJF7" s="111"/>
      <c r="NJG7" s="111"/>
      <c r="NJH7" s="111"/>
      <c r="NJI7" s="111"/>
      <c r="NJJ7" s="111"/>
      <c r="NJK7" s="111"/>
      <c r="NJL7" s="111"/>
      <c r="NJM7" s="111"/>
      <c r="NJN7" s="111"/>
      <c r="NJO7" s="111"/>
      <c r="NJP7" s="111"/>
      <c r="NJQ7" s="111"/>
      <c r="NJR7" s="111"/>
      <c r="NJS7" s="111"/>
      <c r="NJT7" s="111"/>
      <c r="NJU7" s="111"/>
      <c r="NJV7" s="111"/>
      <c r="NJW7" s="111"/>
      <c r="NJX7" s="111"/>
      <c r="NJY7" s="111"/>
      <c r="NJZ7" s="111"/>
      <c r="NKA7" s="111"/>
      <c r="NKB7" s="111"/>
      <c r="NKC7" s="111"/>
      <c r="NKD7" s="111"/>
      <c r="NKE7" s="111"/>
      <c r="NKF7" s="111"/>
      <c r="NKG7" s="111"/>
      <c r="NKH7" s="111"/>
      <c r="NKI7" s="111"/>
      <c r="NKJ7" s="111"/>
      <c r="NKK7" s="111"/>
      <c r="NKL7" s="111"/>
      <c r="NKM7" s="111"/>
      <c r="NKN7" s="111"/>
      <c r="NKO7" s="111"/>
      <c r="NKP7" s="111"/>
      <c r="NKQ7" s="111"/>
      <c r="NKR7" s="111"/>
      <c r="NKS7" s="111"/>
      <c r="NKT7" s="111"/>
      <c r="NKU7" s="111"/>
      <c r="NKV7" s="111"/>
      <c r="NKW7" s="111"/>
      <c r="NKX7" s="111"/>
      <c r="NKY7" s="111"/>
      <c r="NKZ7" s="111"/>
      <c r="NLA7" s="111"/>
      <c r="NLB7" s="111"/>
      <c r="NLC7" s="111"/>
      <c r="NLD7" s="111"/>
      <c r="NLE7" s="111"/>
      <c r="NLF7" s="111"/>
      <c r="NLG7" s="111"/>
      <c r="NLH7" s="111"/>
      <c r="NLI7" s="111"/>
      <c r="NLJ7" s="111"/>
      <c r="NLK7" s="111"/>
      <c r="NLL7" s="111"/>
      <c r="NLM7" s="111"/>
      <c r="NLN7" s="111"/>
      <c r="NLO7" s="111"/>
      <c r="NLP7" s="111"/>
      <c r="NLQ7" s="111"/>
      <c r="NLR7" s="111"/>
      <c r="NLS7" s="111"/>
      <c r="NLT7" s="111"/>
      <c r="NLU7" s="111"/>
      <c r="NLV7" s="111"/>
      <c r="NLW7" s="111"/>
      <c r="NLX7" s="111"/>
      <c r="NLY7" s="111"/>
      <c r="NLZ7" s="111"/>
      <c r="NMA7" s="111"/>
      <c r="NMB7" s="111"/>
      <c r="NMC7" s="111"/>
      <c r="NMD7" s="111"/>
      <c r="NME7" s="111"/>
      <c r="NMF7" s="111"/>
      <c r="NMG7" s="111"/>
      <c r="NMH7" s="111"/>
      <c r="NMI7" s="111"/>
      <c r="NMJ7" s="111"/>
      <c r="NMK7" s="111"/>
      <c r="NML7" s="111"/>
      <c r="NMM7" s="111"/>
      <c r="NMN7" s="111"/>
      <c r="NMO7" s="111"/>
      <c r="NMP7" s="111"/>
      <c r="NMQ7" s="111"/>
      <c r="NMR7" s="111"/>
      <c r="NMS7" s="111"/>
      <c r="NMT7" s="111"/>
      <c r="NMU7" s="111"/>
      <c r="NMV7" s="111"/>
      <c r="NMW7" s="111"/>
      <c r="NMX7" s="111"/>
      <c r="NMY7" s="111"/>
      <c r="NMZ7" s="111"/>
      <c r="NNA7" s="111"/>
      <c r="NNB7" s="111"/>
      <c r="NNC7" s="111"/>
      <c r="NND7" s="111"/>
      <c r="NNE7" s="111"/>
      <c r="NNF7" s="111"/>
      <c r="NNG7" s="111"/>
      <c r="NNH7" s="111"/>
      <c r="NNI7" s="111"/>
      <c r="NNJ7" s="111"/>
      <c r="NNK7" s="111"/>
      <c r="NNL7" s="111"/>
      <c r="NNM7" s="111"/>
      <c r="NNN7" s="111"/>
      <c r="NNO7" s="111"/>
      <c r="NNP7" s="111"/>
      <c r="NNQ7" s="111"/>
      <c r="NNR7" s="111"/>
      <c r="NNS7" s="111"/>
      <c r="NNT7" s="111"/>
      <c r="NNU7" s="111"/>
      <c r="NNV7" s="111"/>
      <c r="NNW7" s="111"/>
      <c r="NNX7" s="111"/>
      <c r="NNY7" s="111"/>
      <c r="NNZ7" s="111"/>
      <c r="NOA7" s="111"/>
      <c r="NOB7" s="111"/>
      <c r="NOC7" s="111"/>
      <c r="NOD7" s="111"/>
      <c r="NOE7" s="111"/>
      <c r="NOF7" s="111"/>
      <c r="NOG7" s="111"/>
      <c r="NOH7" s="111"/>
      <c r="NOI7" s="111"/>
      <c r="NOJ7" s="111"/>
      <c r="NOK7" s="111"/>
      <c r="NOL7" s="111"/>
      <c r="NOM7" s="111"/>
      <c r="NON7" s="111"/>
      <c r="NOO7" s="111"/>
      <c r="NOP7" s="111"/>
      <c r="NOQ7" s="111"/>
      <c r="NOR7" s="111"/>
      <c r="NOS7" s="111"/>
      <c r="NOT7" s="111"/>
      <c r="NOU7" s="111"/>
      <c r="NOV7" s="111"/>
      <c r="NOW7" s="111"/>
      <c r="NOX7" s="111"/>
      <c r="NOY7" s="111"/>
      <c r="NOZ7" s="111"/>
      <c r="NPA7" s="111"/>
      <c r="NPB7" s="111"/>
      <c r="NPC7" s="111"/>
      <c r="NPD7" s="111"/>
      <c r="NPE7" s="111"/>
      <c r="NPF7" s="111"/>
      <c r="NPG7" s="111"/>
      <c r="NPH7" s="111"/>
      <c r="NPI7" s="111"/>
      <c r="NPJ7" s="111"/>
      <c r="NPK7" s="111"/>
      <c r="NPL7" s="111"/>
      <c r="NPM7" s="111"/>
      <c r="NPN7" s="111"/>
      <c r="NPO7" s="111"/>
      <c r="NPP7" s="111"/>
      <c r="NPQ7" s="111"/>
      <c r="NPR7" s="111"/>
      <c r="NPS7" s="111"/>
      <c r="NPT7" s="111"/>
      <c r="NPU7" s="111"/>
      <c r="NPV7" s="111"/>
      <c r="NPW7" s="111"/>
      <c r="NPX7" s="111"/>
      <c r="NPY7" s="111"/>
      <c r="NPZ7" s="111"/>
      <c r="NQA7" s="111"/>
      <c r="NQB7" s="111"/>
      <c r="NQC7" s="111"/>
      <c r="NQD7" s="111"/>
      <c r="NQE7" s="111"/>
      <c r="NQF7" s="111"/>
      <c r="NQG7" s="111"/>
      <c r="NQH7" s="111"/>
      <c r="NQI7" s="111"/>
      <c r="NQJ7" s="111"/>
      <c r="NQK7" s="111"/>
      <c r="NQL7" s="111"/>
      <c r="NQM7" s="111"/>
      <c r="NQN7" s="111"/>
      <c r="NQO7" s="111"/>
      <c r="NQP7" s="111"/>
      <c r="NQQ7" s="111"/>
      <c r="NQR7" s="111"/>
      <c r="NQS7" s="111"/>
      <c r="NQT7" s="111"/>
      <c r="NQU7" s="111"/>
      <c r="NQV7" s="111"/>
      <c r="NQW7" s="111"/>
      <c r="NQX7" s="111"/>
      <c r="NQY7" s="111"/>
      <c r="NQZ7" s="111"/>
      <c r="NRA7" s="111"/>
      <c r="NRB7" s="111"/>
      <c r="NRC7" s="111"/>
      <c r="NRD7" s="111"/>
      <c r="NRE7" s="111"/>
      <c r="NRF7" s="111"/>
      <c r="NRG7" s="111"/>
      <c r="NRH7" s="111"/>
      <c r="NRI7" s="111"/>
      <c r="NRJ7" s="111"/>
      <c r="NRK7" s="111"/>
      <c r="NRL7" s="111"/>
      <c r="NRM7" s="111"/>
      <c r="NRN7" s="111"/>
      <c r="NRO7" s="111"/>
      <c r="NRP7" s="111"/>
      <c r="NRQ7" s="111"/>
      <c r="NRR7" s="111"/>
      <c r="NRS7" s="111"/>
      <c r="NRT7" s="111"/>
      <c r="NRU7" s="111"/>
      <c r="NRV7" s="111"/>
      <c r="NRW7" s="111"/>
      <c r="NRX7" s="111"/>
      <c r="NRY7" s="111"/>
      <c r="NRZ7" s="111"/>
      <c r="NSA7" s="111"/>
      <c r="NSB7" s="111"/>
      <c r="NSC7" s="111"/>
      <c r="NSD7" s="111"/>
      <c r="NSE7" s="111"/>
      <c r="NSF7" s="111"/>
      <c r="NSG7" s="111"/>
      <c r="NSH7" s="111"/>
      <c r="NSI7" s="111"/>
      <c r="NSJ7" s="111"/>
      <c r="NSK7" s="111"/>
      <c r="NSL7" s="111"/>
      <c r="NSM7" s="111"/>
      <c r="NSN7" s="111"/>
      <c r="NSO7" s="111"/>
      <c r="NSP7" s="111"/>
      <c r="NSQ7" s="111"/>
      <c r="NSR7" s="111"/>
      <c r="NSS7" s="111"/>
      <c r="NST7" s="111"/>
      <c r="NSU7" s="111"/>
      <c r="NSV7" s="111"/>
      <c r="NSW7" s="111"/>
      <c r="NSX7" s="111"/>
      <c r="NSY7" s="111"/>
      <c r="NSZ7" s="111"/>
      <c r="NTA7" s="111"/>
      <c r="NTB7" s="111"/>
      <c r="NTC7" s="111"/>
      <c r="NTD7" s="111"/>
      <c r="NTE7" s="111"/>
      <c r="NTF7" s="111"/>
      <c r="NTG7" s="111"/>
      <c r="NTH7" s="111"/>
      <c r="NTI7" s="111"/>
      <c r="NTJ7" s="111"/>
      <c r="NTK7" s="111"/>
      <c r="NTL7" s="111"/>
      <c r="NTM7" s="111"/>
      <c r="NTN7" s="111"/>
      <c r="NTO7" s="111"/>
      <c r="NTP7" s="111"/>
      <c r="NTQ7" s="111"/>
      <c r="NTR7" s="111"/>
      <c r="NTS7" s="111"/>
      <c r="NTT7" s="111"/>
      <c r="NTU7" s="111"/>
      <c r="NTV7" s="111"/>
      <c r="NTW7" s="111"/>
      <c r="NTX7" s="111"/>
      <c r="NTY7" s="111"/>
      <c r="NTZ7" s="111"/>
      <c r="NUA7" s="111"/>
      <c r="NUB7" s="111"/>
      <c r="NUC7" s="111"/>
      <c r="NUD7" s="111"/>
      <c r="NUE7" s="111"/>
      <c r="NUF7" s="111"/>
      <c r="NUG7" s="111"/>
      <c r="NUH7" s="111"/>
      <c r="NUI7" s="111"/>
      <c r="NUJ7" s="111"/>
      <c r="NUK7" s="111"/>
      <c r="NUL7" s="111"/>
      <c r="NUM7" s="111"/>
      <c r="NUN7" s="111"/>
      <c r="NUO7" s="111"/>
      <c r="NUP7" s="111"/>
      <c r="NUQ7" s="111"/>
      <c r="NUR7" s="111"/>
      <c r="NUS7" s="111"/>
      <c r="NUT7" s="111"/>
      <c r="NUU7" s="111"/>
      <c r="NUV7" s="111"/>
      <c r="NUW7" s="111"/>
      <c r="NUX7" s="111"/>
      <c r="NUY7" s="111"/>
      <c r="NUZ7" s="111"/>
      <c r="NVA7" s="111"/>
      <c r="NVB7" s="111"/>
      <c r="NVC7" s="111"/>
      <c r="NVD7" s="111"/>
      <c r="NVE7" s="111"/>
      <c r="NVF7" s="111"/>
      <c r="NVG7" s="111"/>
      <c r="NVH7" s="111"/>
      <c r="NVI7" s="111"/>
      <c r="NVJ7" s="111"/>
      <c r="NVK7" s="111"/>
      <c r="NVL7" s="111"/>
      <c r="NVM7" s="111"/>
      <c r="NVN7" s="111"/>
      <c r="NVO7" s="111"/>
      <c r="NVP7" s="111"/>
      <c r="NVQ7" s="111"/>
      <c r="NVR7" s="111"/>
      <c r="NVS7" s="111"/>
      <c r="NVT7" s="111"/>
      <c r="NVU7" s="111"/>
      <c r="NVV7" s="111"/>
      <c r="NVW7" s="111"/>
      <c r="NVX7" s="111"/>
      <c r="NVY7" s="111"/>
      <c r="NVZ7" s="111"/>
      <c r="NWA7" s="111"/>
      <c r="NWB7" s="111"/>
      <c r="NWC7" s="111"/>
      <c r="NWD7" s="111"/>
      <c r="NWE7" s="111"/>
      <c r="NWF7" s="111"/>
      <c r="NWG7" s="111"/>
      <c r="NWH7" s="111"/>
      <c r="NWI7" s="111"/>
      <c r="NWJ7" s="111"/>
      <c r="NWK7" s="111"/>
      <c r="NWL7" s="111"/>
      <c r="NWM7" s="111"/>
      <c r="NWN7" s="111"/>
      <c r="NWO7" s="111"/>
      <c r="NWP7" s="111"/>
      <c r="NWQ7" s="111"/>
      <c r="NWR7" s="111"/>
      <c r="NWS7" s="111"/>
      <c r="NWT7" s="111"/>
      <c r="NWU7" s="111"/>
      <c r="NWV7" s="111"/>
      <c r="NWW7" s="111"/>
      <c r="NWX7" s="111"/>
      <c r="NWY7" s="111"/>
      <c r="NWZ7" s="111"/>
      <c r="NXA7" s="111"/>
      <c r="NXB7" s="111"/>
      <c r="NXC7" s="111"/>
      <c r="NXD7" s="111"/>
      <c r="NXE7" s="111"/>
      <c r="NXF7" s="111"/>
      <c r="NXG7" s="111"/>
      <c r="NXH7" s="111"/>
      <c r="NXI7" s="111"/>
      <c r="NXJ7" s="111"/>
      <c r="NXK7" s="111"/>
      <c r="NXL7" s="111"/>
      <c r="NXM7" s="111"/>
      <c r="NXN7" s="111"/>
      <c r="NXO7" s="111"/>
      <c r="NXP7" s="111"/>
      <c r="NXQ7" s="111"/>
      <c r="NXR7" s="111"/>
      <c r="NXS7" s="111"/>
      <c r="NXT7" s="111"/>
      <c r="NXU7" s="111"/>
      <c r="NXV7" s="111"/>
      <c r="NXW7" s="111"/>
      <c r="NXX7" s="111"/>
      <c r="NXY7" s="111"/>
      <c r="NXZ7" s="111"/>
      <c r="NYA7" s="111"/>
      <c r="NYB7" s="111"/>
      <c r="NYC7" s="111"/>
      <c r="NYD7" s="111"/>
      <c r="NYE7" s="111"/>
      <c r="NYF7" s="111"/>
      <c r="NYG7" s="111"/>
      <c r="NYH7" s="111"/>
      <c r="NYI7" s="111"/>
      <c r="NYJ7" s="111"/>
      <c r="NYK7" s="111"/>
      <c r="NYL7" s="111"/>
      <c r="NYM7" s="111"/>
      <c r="NYN7" s="111"/>
      <c r="NYO7" s="111"/>
      <c r="NYP7" s="111"/>
      <c r="NYQ7" s="111"/>
      <c r="NYR7" s="111"/>
      <c r="NYS7" s="111"/>
      <c r="NYT7" s="111"/>
      <c r="NYU7" s="111"/>
      <c r="NYV7" s="111"/>
      <c r="NYW7" s="111"/>
      <c r="NYX7" s="111"/>
      <c r="NYY7" s="111"/>
      <c r="NYZ7" s="111"/>
      <c r="NZA7" s="111"/>
      <c r="NZB7" s="111"/>
      <c r="NZC7" s="111"/>
      <c r="NZD7" s="111"/>
      <c r="NZE7" s="111"/>
      <c r="NZF7" s="111"/>
      <c r="NZG7" s="111"/>
      <c r="NZH7" s="111"/>
      <c r="NZI7" s="111"/>
      <c r="NZJ7" s="111"/>
      <c r="NZK7" s="111"/>
      <c r="NZL7" s="111"/>
      <c r="NZM7" s="111"/>
      <c r="NZN7" s="111"/>
      <c r="NZO7" s="111"/>
      <c r="NZP7" s="111"/>
      <c r="NZQ7" s="111"/>
      <c r="NZR7" s="111"/>
      <c r="NZS7" s="111"/>
      <c r="NZT7" s="111"/>
      <c r="NZU7" s="111"/>
      <c r="NZV7" s="111"/>
      <c r="NZW7" s="111"/>
      <c r="NZX7" s="111"/>
      <c r="NZY7" s="111"/>
      <c r="NZZ7" s="111"/>
      <c r="OAA7" s="111"/>
      <c r="OAB7" s="111"/>
      <c r="OAC7" s="111"/>
      <c r="OAD7" s="111"/>
      <c r="OAE7" s="111"/>
      <c r="OAF7" s="111"/>
      <c r="OAG7" s="111"/>
      <c r="OAH7" s="111"/>
      <c r="OAI7" s="111"/>
      <c r="OAJ7" s="111"/>
      <c r="OAK7" s="111"/>
      <c r="OAL7" s="111"/>
      <c r="OAM7" s="111"/>
      <c r="OAN7" s="111"/>
      <c r="OAO7" s="111"/>
      <c r="OAP7" s="111"/>
      <c r="OAQ7" s="111"/>
      <c r="OAR7" s="111"/>
      <c r="OAS7" s="111"/>
      <c r="OAT7" s="111"/>
      <c r="OAU7" s="111"/>
      <c r="OAV7" s="111"/>
      <c r="OAW7" s="111"/>
      <c r="OAX7" s="111"/>
      <c r="OAY7" s="111"/>
      <c r="OAZ7" s="111"/>
      <c r="OBA7" s="111"/>
      <c r="OBB7" s="111"/>
      <c r="OBC7" s="111"/>
      <c r="OBD7" s="111"/>
      <c r="OBE7" s="111"/>
      <c r="OBF7" s="111"/>
      <c r="OBG7" s="111"/>
      <c r="OBH7" s="111"/>
      <c r="OBI7" s="111"/>
      <c r="OBJ7" s="111"/>
      <c r="OBK7" s="111"/>
      <c r="OBL7" s="111"/>
      <c r="OBM7" s="111"/>
      <c r="OBN7" s="111"/>
      <c r="OBO7" s="111"/>
      <c r="OBP7" s="111"/>
      <c r="OBQ7" s="111"/>
      <c r="OBR7" s="111"/>
      <c r="OBS7" s="111"/>
      <c r="OBT7" s="111"/>
      <c r="OBU7" s="111"/>
      <c r="OBV7" s="111"/>
      <c r="OBW7" s="111"/>
      <c r="OBX7" s="111"/>
      <c r="OBY7" s="111"/>
      <c r="OBZ7" s="111"/>
      <c r="OCA7" s="111"/>
      <c r="OCB7" s="111"/>
      <c r="OCC7" s="111"/>
      <c r="OCD7" s="111"/>
      <c r="OCE7" s="111"/>
      <c r="OCF7" s="111"/>
      <c r="OCG7" s="111"/>
      <c r="OCH7" s="111"/>
      <c r="OCI7" s="111"/>
      <c r="OCJ7" s="111"/>
      <c r="OCK7" s="111"/>
      <c r="OCL7" s="111"/>
      <c r="OCM7" s="111"/>
      <c r="OCN7" s="111"/>
      <c r="OCO7" s="111"/>
      <c r="OCP7" s="111"/>
      <c r="OCQ7" s="111"/>
      <c r="OCR7" s="111"/>
      <c r="OCS7" s="111"/>
      <c r="OCT7" s="111"/>
      <c r="OCU7" s="111"/>
      <c r="OCV7" s="111"/>
      <c r="OCW7" s="111"/>
      <c r="OCX7" s="111"/>
      <c r="OCY7" s="111"/>
      <c r="OCZ7" s="111"/>
      <c r="ODA7" s="111"/>
      <c r="ODB7" s="111"/>
      <c r="ODC7" s="111"/>
      <c r="ODD7" s="111"/>
      <c r="ODE7" s="111"/>
      <c r="ODF7" s="111"/>
      <c r="ODG7" s="111"/>
      <c r="ODH7" s="111"/>
      <c r="ODI7" s="111"/>
      <c r="ODJ7" s="111"/>
      <c r="ODK7" s="111"/>
      <c r="ODL7" s="111"/>
      <c r="ODM7" s="111"/>
      <c r="ODN7" s="111"/>
      <c r="ODO7" s="111"/>
      <c r="ODP7" s="111"/>
      <c r="ODQ7" s="111"/>
      <c r="ODR7" s="111"/>
      <c r="ODS7" s="111"/>
      <c r="ODT7" s="111"/>
      <c r="ODU7" s="111"/>
      <c r="ODV7" s="111"/>
      <c r="ODW7" s="111"/>
      <c r="ODX7" s="111"/>
      <c r="ODY7" s="111"/>
      <c r="ODZ7" s="111"/>
      <c r="OEA7" s="111"/>
      <c r="OEB7" s="111"/>
      <c r="OEC7" s="111"/>
      <c r="OED7" s="111"/>
      <c r="OEE7" s="111"/>
      <c r="OEF7" s="111"/>
      <c r="OEG7" s="111"/>
      <c r="OEH7" s="111"/>
      <c r="OEI7" s="111"/>
      <c r="OEJ7" s="111"/>
      <c r="OEK7" s="111"/>
      <c r="OEL7" s="111"/>
      <c r="OEM7" s="111"/>
      <c r="OEN7" s="111"/>
      <c r="OEO7" s="111"/>
      <c r="OEP7" s="111"/>
      <c r="OEQ7" s="111"/>
      <c r="OER7" s="111"/>
      <c r="OES7" s="111"/>
      <c r="OET7" s="111"/>
      <c r="OEU7" s="111"/>
      <c r="OEV7" s="111"/>
      <c r="OEW7" s="111"/>
      <c r="OEX7" s="111"/>
      <c r="OEY7" s="111"/>
      <c r="OEZ7" s="111"/>
      <c r="OFA7" s="111"/>
      <c r="OFB7" s="111"/>
      <c r="OFC7" s="111"/>
      <c r="OFD7" s="111"/>
      <c r="OFE7" s="111"/>
      <c r="OFF7" s="111"/>
      <c r="OFG7" s="111"/>
      <c r="OFH7" s="111"/>
      <c r="OFI7" s="111"/>
      <c r="OFJ7" s="111"/>
      <c r="OFK7" s="111"/>
      <c r="OFL7" s="111"/>
      <c r="OFM7" s="111"/>
      <c r="OFN7" s="111"/>
      <c r="OFO7" s="111"/>
      <c r="OFP7" s="111"/>
      <c r="OFQ7" s="111"/>
      <c r="OFR7" s="111"/>
      <c r="OFS7" s="111"/>
      <c r="OFT7" s="111"/>
      <c r="OFU7" s="111"/>
      <c r="OFV7" s="111"/>
      <c r="OFW7" s="111"/>
      <c r="OFX7" s="111"/>
      <c r="OFY7" s="111"/>
      <c r="OFZ7" s="111"/>
      <c r="OGA7" s="111"/>
      <c r="OGB7" s="111"/>
      <c r="OGC7" s="111"/>
      <c r="OGD7" s="111"/>
      <c r="OGE7" s="111"/>
      <c r="OGF7" s="111"/>
      <c r="OGG7" s="111"/>
      <c r="OGH7" s="111"/>
      <c r="OGI7" s="111"/>
      <c r="OGJ7" s="111"/>
      <c r="OGK7" s="111"/>
      <c r="OGL7" s="111"/>
      <c r="OGM7" s="111"/>
      <c r="OGN7" s="111"/>
      <c r="OGO7" s="111"/>
      <c r="OGP7" s="111"/>
      <c r="OGQ7" s="111"/>
      <c r="OGR7" s="111"/>
      <c r="OGS7" s="111"/>
      <c r="OGT7" s="111"/>
      <c r="OGU7" s="111"/>
      <c r="OGV7" s="111"/>
      <c r="OGW7" s="111"/>
      <c r="OGX7" s="111"/>
      <c r="OGY7" s="111"/>
      <c r="OGZ7" s="111"/>
      <c r="OHA7" s="111"/>
      <c r="OHB7" s="111"/>
      <c r="OHC7" s="111"/>
      <c r="OHD7" s="111"/>
      <c r="OHE7" s="111"/>
      <c r="OHF7" s="111"/>
      <c r="OHG7" s="111"/>
      <c r="OHH7" s="111"/>
      <c r="OHI7" s="111"/>
      <c r="OHJ7" s="111"/>
      <c r="OHK7" s="111"/>
      <c r="OHL7" s="111"/>
      <c r="OHM7" s="111"/>
      <c r="OHN7" s="111"/>
      <c r="OHO7" s="111"/>
      <c r="OHP7" s="111"/>
      <c r="OHQ7" s="111"/>
      <c r="OHR7" s="111"/>
      <c r="OHS7" s="111"/>
      <c r="OHT7" s="111"/>
      <c r="OHU7" s="111"/>
      <c r="OHV7" s="111"/>
      <c r="OHW7" s="111"/>
      <c r="OHX7" s="111"/>
      <c r="OHY7" s="111"/>
      <c r="OHZ7" s="111"/>
      <c r="OIA7" s="111"/>
      <c r="OIB7" s="111"/>
      <c r="OIC7" s="111"/>
      <c r="OID7" s="111"/>
      <c r="OIE7" s="111"/>
      <c r="OIF7" s="111"/>
      <c r="OIG7" s="111"/>
      <c r="OIH7" s="111"/>
      <c r="OII7" s="111"/>
      <c r="OIJ7" s="111"/>
      <c r="OIK7" s="111"/>
      <c r="OIL7" s="111"/>
      <c r="OIM7" s="111"/>
      <c r="OIN7" s="111"/>
      <c r="OIO7" s="111"/>
      <c r="OIP7" s="111"/>
      <c r="OIQ7" s="111"/>
      <c r="OIR7" s="111"/>
      <c r="OIS7" s="111"/>
      <c r="OIT7" s="111"/>
      <c r="OIU7" s="111"/>
      <c r="OIV7" s="111"/>
      <c r="OIW7" s="111"/>
      <c r="OIX7" s="111"/>
      <c r="OIY7" s="111"/>
      <c r="OIZ7" s="111"/>
      <c r="OJA7" s="111"/>
      <c r="OJB7" s="111"/>
      <c r="OJC7" s="111"/>
      <c r="OJD7" s="111"/>
      <c r="OJE7" s="111"/>
      <c r="OJF7" s="111"/>
      <c r="OJG7" s="111"/>
      <c r="OJH7" s="111"/>
      <c r="OJI7" s="111"/>
      <c r="OJJ7" s="111"/>
      <c r="OJK7" s="111"/>
      <c r="OJL7" s="111"/>
      <c r="OJM7" s="111"/>
      <c r="OJN7" s="111"/>
      <c r="OJO7" s="111"/>
      <c r="OJP7" s="111"/>
      <c r="OJQ7" s="111"/>
      <c r="OJR7" s="111"/>
      <c r="OJS7" s="111"/>
      <c r="OJT7" s="111"/>
      <c r="OJU7" s="111"/>
      <c r="OJV7" s="111"/>
      <c r="OJW7" s="111"/>
      <c r="OJX7" s="111"/>
      <c r="OJY7" s="111"/>
      <c r="OJZ7" s="111"/>
      <c r="OKA7" s="111"/>
      <c r="OKB7" s="111"/>
      <c r="OKC7" s="111"/>
      <c r="OKD7" s="111"/>
      <c r="OKE7" s="111"/>
      <c r="OKF7" s="111"/>
      <c r="OKG7" s="111"/>
      <c r="OKH7" s="111"/>
      <c r="OKI7" s="111"/>
      <c r="OKJ7" s="111"/>
      <c r="OKK7" s="111"/>
      <c r="OKL7" s="111"/>
      <c r="OKM7" s="111"/>
      <c r="OKN7" s="111"/>
      <c r="OKO7" s="111"/>
      <c r="OKP7" s="111"/>
      <c r="OKQ7" s="111"/>
      <c r="OKR7" s="111"/>
      <c r="OKS7" s="111"/>
      <c r="OKT7" s="111"/>
      <c r="OKU7" s="111"/>
      <c r="OKV7" s="111"/>
      <c r="OKW7" s="111"/>
      <c r="OKX7" s="111"/>
      <c r="OKY7" s="111"/>
      <c r="OKZ7" s="111"/>
      <c r="OLA7" s="111"/>
      <c r="OLB7" s="111"/>
      <c r="OLC7" s="111"/>
      <c r="OLD7" s="111"/>
      <c r="OLE7" s="111"/>
      <c r="OLF7" s="111"/>
      <c r="OLG7" s="111"/>
      <c r="OLH7" s="111"/>
      <c r="OLI7" s="111"/>
      <c r="OLJ7" s="111"/>
      <c r="OLK7" s="111"/>
      <c r="OLL7" s="111"/>
      <c r="OLM7" s="111"/>
      <c r="OLN7" s="111"/>
      <c r="OLO7" s="111"/>
      <c r="OLP7" s="111"/>
      <c r="OLQ7" s="111"/>
      <c r="OLR7" s="111"/>
      <c r="OLS7" s="111"/>
      <c r="OLT7" s="111"/>
      <c r="OLU7" s="111"/>
      <c r="OLV7" s="111"/>
      <c r="OLW7" s="111"/>
      <c r="OLX7" s="111"/>
      <c r="OLY7" s="111"/>
      <c r="OLZ7" s="111"/>
      <c r="OMA7" s="111"/>
      <c r="OMB7" s="111"/>
      <c r="OMC7" s="111"/>
      <c r="OMD7" s="111"/>
      <c r="OME7" s="111"/>
      <c r="OMF7" s="111"/>
      <c r="OMG7" s="111"/>
      <c r="OMH7" s="111"/>
      <c r="OMI7" s="111"/>
      <c r="OMJ7" s="111"/>
      <c r="OMK7" s="111"/>
      <c r="OML7" s="111"/>
      <c r="OMM7" s="111"/>
      <c r="OMN7" s="111"/>
      <c r="OMO7" s="111"/>
      <c r="OMP7" s="111"/>
      <c r="OMQ7" s="111"/>
      <c r="OMR7" s="111"/>
      <c r="OMS7" s="111"/>
      <c r="OMT7" s="111"/>
      <c r="OMU7" s="111"/>
      <c r="OMV7" s="111"/>
      <c r="OMW7" s="111"/>
      <c r="OMX7" s="111"/>
      <c r="OMY7" s="111"/>
      <c r="OMZ7" s="111"/>
      <c r="ONA7" s="111"/>
      <c r="ONB7" s="111"/>
      <c r="ONC7" s="111"/>
      <c r="OND7" s="111"/>
      <c r="ONE7" s="111"/>
      <c r="ONF7" s="111"/>
      <c r="ONG7" s="111"/>
      <c r="ONH7" s="111"/>
      <c r="ONI7" s="111"/>
      <c r="ONJ7" s="111"/>
      <c r="ONK7" s="111"/>
      <c r="ONL7" s="111"/>
      <c r="ONM7" s="111"/>
      <c r="ONN7" s="111"/>
      <c r="ONO7" s="111"/>
      <c r="ONP7" s="111"/>
      <c r="ONQ7" s="111"/>
      <c r="ONR7" s="111"/>
      <c r="ONS7" s="111"/>
      <c r="ONT7" s="111"/>
      <c r="ONU7" s="111"/>
      <c r="ONV7" s="111"/>
      <c r="ONW7" s="111"/>
      <c r="ONX7" s="111"/>
      <c r="ONY7" s="111"/>
      <c r="ONZ7" s="111"/>
      <c r="OOA7" s="111"/>
      <c r="OOB7" s="111"/>
      <c r="OOC7" s="111"/>
      <c r="OOD7" s="111"/>
      <c r="OOE7" s="111"/>
      <c r="OOF7" s="111"/>
      <c r="OOG7" s="111"/>
      <c r="OOH7" s="111"/>
      <c r="OOI7" s="111"/>
      <c r="OOJ7" s="111"/>
      <c r="OOK7" s="111"/>
      <c r="OOL7" s="111"/>
      <c r="OOM7" s="111"/>
      <c r="OON7" s="111"/>
      <c r="OOO7" s="111"/>
      <c r="OOP7" s="111"/>
      <c r="OOQ7" s="111"/>
      <c r="OOR7" s="111"/>
      <c r="OOS7" s="111"/>
      <c r="OOT7" s="111"/>
      <c r="OOU7" s="111"/>
      <c r="OOV7" s="111"/>
      <c r="OOW7" s="111"/>
      <c r="OOX7" s="111"/>
      <c r="OOY7" s="111"/>
      <c r="OOZ7" s="111"/>
      <c r="OPA7" s="111"/>
      <c r="OPB7" s="111"/>
      <c r="OPC7" s="111"/>
      <c r="OPD7" s="111"/>
      <c r="OPE7" s="111"/>
      <c r="OPF7" s="111"/>
      <c r="OPG7" s="111"/>
      <c r="OPH7" s="111"/>
      <c r="OPI7" s="111"/>
      <c r="OPJ7" s="111"/>
      <c r="OPK7" s="111"/>
      <c r="OPL7" s="111"/>
      <c r="OPM7" s="111"/>
      <c r="OPN7" s="111"/>
      <c r="OPO7" s="111"/>
      <c r="OPP7" s="111"/>
      <c r="OPQ7" s="111"/>
      <c r="OPR7" s="111"/>
      <c r="OPS7" s="111"/>
      <c r="OPT7" s="111"/>
      <c r="OPU7" s="111"/>
      <c r="OPV7" s="111"/>
      <c r="OPW7" s="111"/>
      <c r="OPX7" s="111"/>
      <c r="OPY7" s="111"/>
      <c r="OPZ7" s="111"/>
      <c r="OQA7" s="111"/>
      <c r="OQB7" s="111"/>
      <c r="OQC7" s="111"/>
      <c r="OQD7" s="111"/>
      <c r="OQE7" s="111"/>
      <c r="OQF7" s="111"/>
      <c r="OQG7" s="111"/>
      <c r="OQH7" s="111"/>
      <c r="OQI7" s="111"/>
      <c r="OQJ7" s="111"/>
      <c r="OQK7" s="111"/>
      <c r="OQL7" s="111"/>
      <c r="OQM7" s="111"/>
      <c r="OQN7" s="111"/>
      <c r="OQO7" s="111"/>
      <c r="OQP7" s="111"/>
      <c r="OQQ7" s="111"/>
      <c r="OQR7" s="111"/>
      <c r="OQS7" s="111"/>
      <c r="OQT7" s="111"/>
      <c r="OQU7" s="111"/>
      <c r="OQV7" s="111"/>
      <c r="OQW7" s="111"/>
      <c r="OQX7" s="111"/>
      <c r="OQY7" s="111"/>
      <c r="OQZ7" s="111"/>
      <c r="ORA7" s="111"/>
      <c r="ORB7" s="111"/>
      <c r="ORC7" s="111"/>
      <c r="ORD7" s="111"/>
      <c r="ORE7" s="111"/>
      <c r="ORF7" s="111"/>
      <c r="ORG7" s="111"/>
      <c r="ORH7" s="111"/>
      <c r="ORI7" s="111"/>
      <c r="ORJ7" s="111"/>
      <c r="ORK7" s="111"/>
      <c r="ORL7" s="111"/>
      <c r="ORM7" s="111"/>
      <c r="ORN7" s="111"/>
      <c r="ORO7" s="111"/>
      <c r="ORP7" s="111"/>
      <c r="ORQ7" s="111"/>
      <c r="ORR7" s="111"/>
      <c r="ORS7" s="111"/>
      <c r="ORT7" s="111"/>
      <c r="ORU7" s="111"/>
      <c r="ORV7" s="111"/>
      <c r="ORW7" s="111"/>
      <c r="ORX7" s="111"/>
      <c r="ORY7" s="111"/>
      <c r="ORZ7" s="111"/>
      <c r="OSA7" s="111"/>
      <c r="OSB7" s="111"/>
      <c r="OSC7" s="111"/>
      <c r="OSD7" s="111"/>
      <c r="OSE7" s="111"/>
      <c r="OSF7" s="111"/>
      <c r="OSG7" s="111"/>
      <c r="OSH7" s="111"/>
      <c r="OSI7" s="111"/>
      <c r="OSJ7" s="111"/>
      <c r="OSK7" s="111"/>
      <c r="OSL7" s="111"/>
      <c r="OSM7" s="111"/>
      <c r="OSN7" s="111"/>
      <c r="OSO7" s="111"/>
      <c r="OSP7" s="111"/>
      <c r="OSQ7" s="111"/>
      <c r="OSR7" s="111"/>
      <c r="OSS7" s="111"/>
      <c r="OST7" s="111"/>
      <c r="OSU7" s="111"/>
      <c r="OSV7" s="111"/>
      <c r="OSW7" s="111"/>
      <c r="OSX7" s="111"/>
      <c r="OSY7" s="111"/>
      <c r="OSZ7" s="111"/>
      <c r="OTA7" s="111"/>
      <c r="OTB7" s="111"/>
      <c r="OTC7" s="111"/>
      <c r="OTD7" s="111"/>
      <c r="OTE7" s="111"/>
      <c r="OTF7" s="111"/>
      <c r="OTG7" s="111"/>
      <c r="OTH7" s="111"/>
      <c r="OTI7" s="111"/>
      <c r="OTJ7" s="111"/>
      <c r="OTK7" s="111"/>
      <c r="OTL7" s="111"/>
      <c r="OTM7" s="111"/>
      <c r="OTN7" s="111"/>
      <c r="OTO7" s="111"/>
      <c r="OTP7" s="111"/>
      <c r="OTQ7" s="111"/>
      <c r="OTR7" s="111"/>
      <c r="OTS7" s="111"/>
      <c r="OTT7" s="111"/>
      <c r="OTU7" s="111"/>
      <c r="OTV7" s="111"/>
      <c r="OTW7" s="111"/>
      <c r="OTX7" s="111"/>
      <c r="OTY7" s="111"/>
      <c r="OTZ7" s="111"/>
      <c r="OUA7" s="111"/>
      <c r="OUB7" s="111"/>
      <c r="OUC7" s="111"/>
      <c r="OUD7" s="111"/>
      <c r="OUE7" s="111"/>
      <c r="OUF7" s="111"/>
      <c r="OUG7" s="111"/>
      <c r="OUH7" s="111"/>
      <c r="OUI7" s="111"/>
      <c r="OUJ7" s="111"/>
      <c r="OUK7" s="111"/>
      <c r="OUL7" s="111"/>
      <c r="OUM7" s="111"/>
      <c r="OUN7" s="111"/>
      <c r="OUO7" s="111"/>
      <c r="OUP7" s="111"/>
      <c r="OUQ7" s="111"/>
      <c r="OUR7" s="111"/>
      <c r="OUS7" s="111"/>
      <c r="OUT7" s="111"/>
      <c r="OUU7" s="111"/>
      <c r="OUV7" s="111"/>
      <c r="OUW7" s="111"/>
      <c r="OUX7" s="111"/>
      <c r="OUY7" s="111"/>
      <c r="OUZ7" s="111"/>
      <c r="OVA7" s="111"/>
      <c r="OVB7" s="111"/>
      <c r="OVC7" s="111"/>
      <c r="OVD7" s="111"/>
      <c r="OVE7" s="111"/>
      <c r="OVF7" s="111"/>
      <c r="OVG7" s="111"/>
      <c r="OVH7" s="111"/>
      <c r="OVI7" s="111"/>
      <c r="OVJ7" s="111"/>
      <c r="OVK7" s="111"/>
      <c r="OVL7" s="111"/>
      <c r="OVM7" s="111"/>
      <c r="OVN7" s="111"/>
      <c r="OVO7" s="111"/>
      <c r="OVP7" s="111"/>
      <c r="OVQ7" s="111"/>
      <c r="OVR7" s="111"/>
      <c r="OVS7" s="111"/>
      <c r="OVT7" s="111"/>
      <c r="OVU7" s="111"/>
      <c r="OVV7" s="111"/>
      <c r="OVW7" s="111"/>
      <c r="OVX7" s="111"/>
      <c r="OVY7" s="111"/>
      <c r="OVZ7" s="111"/>
      <c r="OWA7" s="111"/>
      <c r="OWB7" s="111"/>
      <c r="OWC7" s="111"/>
      <c r="OWD7" s="111"/>
      <c r="OWE7" s="111"/>
      <c r="OWF7" s="111"/>
      <c r="OWG7" s="111"/>
      <c r="OWH7" s="111"/>
      <c r="OWI7" s="111"/>
      <c r="OWJ7" s="111"/>
      <c r="OWK7" s="111"/>
      <c r="OWL7" s="111"/>
      <c r="OWM7" s="111"/>
      <c r="OWN7" s="111"/>
      <c r="OWO7" s="111"/>
      <c r="OWP7" s="111"/>
      <c r="OWQ7" s="111"/>
      <c r="OWR7" s="111"/>
      <c r="OWS7" s="111"/>
      <c r="OWT7" s="111"/>
      <c r="OWU7" s="111"/>
      <c r="OWV7" s="111"/>
      <c r="OWW7" s="111"/>
      <c r="OWX7" s="111"/>
      <c r="OWY7" s="111"/>
      <c r="OWZ7" s="111"/>
      <c r="OXA7" s="111"/>
      <c r="OXB7" s="111"/>
      <c r="OXC7" s="111"/>
      <c r="OXD7" s="111"/>
      <c r="OXE7" s="111"/>
      <c r="OXF7" s="111"/>
      <c r="OXG7" s="111"/>
      <c r="OXH7" s="111"/>
      <c r="OXI7" s="111"/>
      <c r="OXJ7" s="111"/>
      <c r="OXK7" s="111"/>
      <c r="OXL7" s="111"/>
      <c r="OXM7" s="111"/>
      <c r="OXN7" s="111"/>
      <c r="OXO7" s="111"/>
      <c r="OXP7" s="111"/>
      <c r="OXQ7" s="111"/>
      <c r="OXR7" s="111"/>
      <c r="OXS7" s="111"/>
      <c r="OXT7" s="111"/>
      <c r="OXU7" s="111"/>
      <c r="OXV7" s="111"/>
      <c r="OXW7" s="111"/>
      <c r="OXX7" s="111"/>
      <c r="OXY7" s="111"/>
      <c r="OXZ7" s="111"/>
      <c r="OYA7" s="111"/>
      <c r="OYB7" s="111"/>
      <c r="OYC7" s="111"/>
      <c r="OYD7" s="111"/>
      <c r="OYE7" s="111"/>
      <c r="OYF7" s="111"/>
      <c r="OYG7" s="111"/>
      <c r="OYH7" s="111"/>
      <c r="OYI7" s="111"/>
      <c r="OYJ7" s="111"/>
      <c r="OYK7" s="111"/>
      <c r="OYL7" s="111"/>
      <c r="OYM7" s="111"/>
      <c r="OYN7" s="111"/>
      <c r="OYO7" s="111"/>
      <c r="OYP7" s="111"/>
      <c r="OYQ7" s="111"/>
      <c r="OYR7" s="111"/>
      <c r="OYS7" s="111"/>
      <c r="OYT7" s="111"/>
      <c r="OYU7" s="111"/>
      <c r="OYV7" s="111"/>
      <c r="OYW7" s="111"/>
      <c r="OYX7" s="111"/>
      <c r="OYY7" s="111"/>
      <c r="OYZ7" s="111"/>
      <c r="OZA7" s="111"/>
      <c r="OZB7" s="111"/>
      <c r="OZC7" s="111"/>
      <c r="OZD7" s="111"/>
      <c r="OZE7" s="111"/>
      <c r="OZF7" s="111"/>
      <c r="OZG7" s="111"/>
      <c r="OZH7" s="111"/>
      <c r="OZI7" s="111"/>
      <c r="OZJ7" s="111"/>
      <c r="OZK7" s="111"/>
      <c r="OZL7" s="111"/>
      <c r="OZM7" s="111"/>
      <c r="OZN7" s="111"/>
      <c r="OZO7" s="111"/>
      <c r="OZP7" s="111"/>
      <c r="OZQ7" s="111"/>
      <c r="OZR7" s="111"/>
      <c r="OZS7" s="111"/>
      <c r="OZT7" s="111"/>
      <c r="OZU7" s="111"/>
      <c r="OZV7" s="111"/>
      <c r="OZW7" s="111"/>
      <c r="OZX7" s="111"/>
      <c r="OZY7" s="111"/>
      <c r="OZZ7" s="111"/>
      <c r="PAA7" s="111"/>
      <c r="PAB7" s="111"/>
      <c r="PAC7" s="111"/>
      <c r="PAD7" s="111"/>
      <c r="PAE7" s="111"/>
      <c r="PAF7" s="111"/>
      <c r="PAG7" s="111"/>
      <c r="PAH7" s="111"/>
      <c r="PAI7" s="111"/>
      <c r="PAJ7" s="111"/>
      <c r="PAK7" s="111"/>
      <c r="PAL7" s="111"/>
      <c r="PAM7" s="111"/>
      <c r="PAN7" s="111"/>
      <c r="PAO7" s="111"/>
      <c r="PAP7" s="111"/>
      <c r="PAQ7" s="111"/>
      <c r="PAR7" s="111"/>
      <c r="PAS7" s="111"/>
      <c r="PAT7" s="111"/>
      <c r="PAU7" s="111"/>
      <c r="PAV7" s="111"/>
      <c r="PAW7" s="111"/>
      <c r="PAX7" s="111"/>
      <c r="PAY7" s="111"/>
      <c r="PAZ7" s="111"/>
      <c r="PBA7" s="111"/>
      <c r="PBB7" s="111"/>
      <c r="PBC7" s="111"/>
      <c r="PBD7" s="111"/>
      <c r="PBE7" s="111"/>
      <c r="PBF7" s="111"/>
      <c r="PBG7" s="111"/>
      <c r="PBH7" s="111"/>
      <c r="PBI7" s="111"/>
      <c r="PBJ7" s="111"/>
      <c r="PBK7" s="111"/>
      <c r="PBL7" s="111"/>
      <c r="PBM7" s="111"/>
      <c r="PBN7" s="111"/>
      <c r="PBO7" s="111"/>
      <c r="PBP7" s="111"/>
      <c r="PBQ7" s="111"/>
      <c r="PBR7" s="111"/>
      <c r="PBS7" s="111"/>
      <c r="PBT7" s="111"/>
      <c r="PBU7" s="111"/>
      <c r="PBV7" s="111"/>
      <c r="PBW7" s="111"/>
      <c r="PBX7" s="111"/>
      <c r="PBY7" s="111"/>
      <c r="PBZ7" s="111"/>
      <c r="PCA7" s="111"/>
      <c r="PCB7" s="111"/>
      <c r="PCC7" s="111"/>
      <c r="PCD7" s="111"/>
      <c r="PCE7" s="111"/>
      <c r="PCF7" s="111"/>
      <c r="PCG7" s="111"/>
      <c r="PCH7" s="111"/>
      <c r="PCI7" s="111"/>
      <c r="PCJ7" s="111"/>
      <c r="PCK7" s="111"/>
      <c r="PCL7" s="111"/>
      <c r="PCM7" s="111"/>
      <c r="PCN7" s="111"/>
      <c r="PCO7" s="111"/>
      <c r="PCP7" s="111"/>
      <c r="PCQ7" s="111"/>
      <c r="PCR7" s="111"/>
      <c r="PCS7" s="111"/>
      <c r="PCT7" s="111"/>
      <c r="PCU7" s="111"/>
      <c r="PCV7" s="111"/>
      <c r="PCW7" s="111"/>
      <c r="PCX7" s="111"/>
      <c r="PCY7" s="111"/>
      <c r="PCZ7" s="111"/>
      <c r="PDA7" s="111"/>
      <c r="PDB7" s="111"/>
      <c r="PDC7" s="111"/>
      <c r="PDD7" s="111"/>
      <c r="PDE7" s="111"/>
      <c r="PDF7" s="111"/>
      <c r="PDG7" s="111"/>
      <c r="PDH7" s="111"/>
      <c r="PDI7" s="111"/>
      <c r="PDJ7" s="111"/>
      <c r="PDK7" s="111"/>
      <c r="PDL7" s="111"/>
      <c r="PDM7" s="111"/>
      <c r="PDN7" s="111"/>
      <c r="PDO7" s="111"/>
      <c r="PDP7" s="111"/>
      <c r="PDQ7" s="111"/>
      <c r="PDR7" s="111"/>
      <c r="PDS7" s="111"/>
      <c r="PDT7" s="111"/>
      <c r="PDU7" s="111"/>
      <c r="PDV7" s="111"/>
      <c r="PDW7" s="111"/>
      <c r="PDX7" s="111"/>
      <c r="PDY7" s="111"/>
      <c r="PDZ7" s="111"/>
      <c r="PEA7" s="111"/>
      <c r="PEB7" s="111"/>
      <c r="PEC7" s="111"/>
      <c r="PED7" s="111"/>
      <c r="PEE7" s="111"/>
      <c r="PEF7" s="111"/>
      <c r="PEG7" s="111"/>
      <c r="PEH7" s="111"/>
      <c r="PEI7" s="111"/>
      <c r="PEJ7" s="111"/>
      <c r="PEK7" s="111"/>
      <c r="PEL7" s="111"/>
      <c r="PEM7" s="111"/>
      <c r="PEN7" s="111"/>
      <c r="PEO7" s="111"/>
      <c r="PEP7" s="111"/>
      <c r="PEQ7" s="111"/>
      <c r="PER7" s="111"/>
      <c r="PES7" s="111"/>
      <c r="PET7" s="111"/>
      <c r="PEU7" s="111"/>
      <c r="PEV7" s="111"/>
      <c r="PEW7" s="111"/>
      <c r="PEX7" s="111"/>
      <c r="PEY7" s="111"/>
      <c r="PEZ7" s="111"/>
      <c r="PFA7" s="111"/>
      <c r="PFB7" s="111"/>
      <c r="PFC7" s="111"/>
      <c r="PFD7" s="111"/>
      <c r="PFE7" s="111"/>
      <c r="PFF7" s="111"/>
      <c r="PFG7" s="111"/>
      <c r="PFH7" s="111"/>
      <c r="PFI7" s="111"/>
      <c r="PFJ7" s="111"/>
      <c r="PFK7" s="111"/>
      <c r="PFL7" s="111"/>
      <c r="PFM7" s="111"/>
      <c r="PFN7" s="111"/>
      <c r="PFO7" s="111"/>
      <c r="PFP7" s="111"/>
      <c r="PFQ7" s="111"/>
      <c r="PFR7" s="111"/>
      <c r="PFS7" s="111"/>
      <c r="PFT7" s="111"/>
      <c r="PFU7" s="111"/>
      <c r="PFV7" s="111"/>
      <c r="PFW7" s="111"/>
      <c r="PFX7" s="111"/>
      <c r="PFY7" s="111"/>
      <c r="PFZ7" s="111"/>
      <c r="PGA7" s="111"/>
      <c r="PGB7" s="111"/>
      <c r="PGC7" s="111"/>
      <c r="PGD7" s="111"/>
      <c r="PGE7" s="111"/>
      <c r="PGF7" s="111"/>
      <c r="PGG7" s="111"/>
      <c r="PGH7" s="111"/>
      <c r="PGI7" s="111"/>
      <c r="PGJ7" s="111"/>
      <c r="PGK7" s="111"/>
      <c r="PGL7" s="111"/>
      <c r="PGM7" s="111"/>
      <c r="PGN7" s="111"/>
      <c r="PGO7" s="111"/>
      <c r="PGP7" s="111"/>
      <c r="PGQ7" s="111"/>
      <c r="PGR7" s="111"/>
      <c r="PGS7" s="111"/>
      <c r="PGT7" s="111"/>
      <c r="PGU7" s="111"/>
      <c r="PGV7" s="111"/>
      <c r="PGW7" s="111"/>
      <c r="PGX7" s="111"/>
      <c r="PGY7" s="111"/>
      <c r="PGZ7" s="111"/>
      <c r="PHA7" s="111"/>
      <c r="PHB7" s="111"/>
      <c r="PHC7" s="111"/>
      <c r="PHD7" s="111"/>
      <c r="PHE7" s="111"/>
      <c r="PHF7" s="111"/>
      <c r="PHG7" s="111"/>
      <c r="PHH7" s="111"/>
      <c r="PHI7" s="111"/>
      <c r="PHJ7" s="111"/>
      <c r="PHK7" s="111"/>
      <c r="PHL7" s="111"/>
      <c r="PHM7" s="111"/>
      <c r="PHN7" s="111"/>
      <c r="PHO7" s="111"/>
      <c r="PHP7" s="111"/>
      <c r="PHQ7" s="111"/>
      <c r="PHR7" s="111"/>
      <c r="PHS7" s="111"/>
      <c r="PHT7" s="111"/>
      <c r="PHU7" s="111"/>
      <c r="PHV7" s="111"/>
      <c r="PHW7" s="111"/>
      <c r="PHX7" s="111"/>
      <c r="PHY7" s="111"/>
      <c r="PHZ7" s="111"/>
      <c r="PIA7" s="111"/>
      <c r="PIB7" s="111"/>
      <c r="PIC7" s="111"/>
      <c r="PID7" s="111"/>
      <c r="PIE7" s="111"/>
      <c r="PIF7" s="111"/>
      <c r="PIG7" s="111"/>
      <c r="PIH7" s="111"/>
      <c r="PII7" s="111"/>
      <c r="PIJ7" s="111"/>
      <c r="PIK7" s="111"/>
      <c r="PIL7" s="111"/>
      <c r="PIM7" s="111"/>
      <c r="PIN7" s="111"/>
      <c r="PIO7" s="111"/>
      <c r="PIP7" s="111"/>
      <c r="PIQ7" s="111"/>
      <c r="PIR7" s="111"/>
      <c r="PIS7" s="111"/>
      <c r="PIT7" s="111"/>
      <c r="PIU7" s="111"/>
      <c r="PIV7" s="111"/>
      <c r="PIW7" s="111"/>
      <c r="PIX7" s="111"/>
      <c r="PIY7" s="111"/>
      <c r="PIZ7" s="111"/>
      <c r="PJA7" s="111"/>
      <c r="PJB7" s="111"/>
      <c r="PJC7" s="111"/>
      <c r="PJD7" s="111"/>
      <c r="PJE7" s="111"/>
      <c r="PJF7" s="111"/>
      <c r="PJG7" s="111"/>
      <c r="PJH7" s="111"/>
      <c r="PJI7" s="111"/>
      <c r="PJJ7" s="111"/>
      <c r="PJK7" s="111"/>
      <c r="PJL7" s="111"/>
      <c r="PJM7" s="111"/>
      <c r="PJN7" s="111"/>
      <c r="PJO7" s="111"/>
      <c r="PJP7" s="111"/>
      <c r="PJQ7" s="111"/>
      <c r="PJR7" s="111"/>
      <c r="PJS7" s="111"/>
      <c r="PJT7" s="111"/>
      <c r="PJU7" s="111"/>
      <c r="PJV7" s="111"/>
      <c r="PJW7" s="111"/>
      <c r="PJX7" s="111"/>
      <c r="PJY7" s="111"/>
      <c r="PJZ7" s="111"/>
      <c r="PKA7" s="111"/>
      <c r="PKB7" s="111"/>
      <c r="PKC7" s="111"/>
      <c r="PKD7" s="111"/>
      <c r="PKE7" s="111"/>
      <c r="PKF7" s="111"/>
      <c r="PKG7" s="111"/>
      <c r="PKH7" s="111"/>
      <c r="PKI7" s="111"/>
      <c r="PKJ7" s="111"/>
      <c r="PKK7" s="111"/>
      <c r="PKL7" s="111"/>
      <c r="PKM7" s="111"/>
      <c r="PKN7" s="111"/>
      <c r="PKO7" s="111"/>
      <c r="PKP7" s="111"/>
      <c r="PKQ7" s="111"/>
      <c r="PKR7" s="111"/>
      <c r="PKS7" s="111"/>
      <c r="PKT7" s="111"/>
      <c r="PKU7" s="111"/>
      <c r="PKV7" s="111"/>
      <c r="PKW7" s="111"/>
      <c r="PKX7" s="111"/>
      <c r="PKY7" s="111"/>
      <c r="PKZ7" s="111"/>
      <c r="PLA7" s="111"/>
      <c r="PLB7" s="111"/>
      <c r="PLC7" s="111"/>
      <c r="PLD7" s="111"/>
      <c r="PLE7" s="111"/>
      <c r="PLF7" s="111"/>
      <c r="PLG7" s="111"/>
      <c r="PLH7" s="111"/>
      <c r="PLI7" s="111"/>
      <c r="PLJ7" s="111"/>
      <c r="PLK7" s="111"/>
      <c r="PLL7" s="111"/>
      <c r="PLM7" s="111"/>
      <c r="PLN7" s="111"/>
      <c r="PLO7" s="111"/>
      <c r="PLP7" s="111"/>
      <c r="PLQ7" s="111"/>
      <c r="PLR7" s="111"/>
      <c r="PLS7" s="111"/>
      <c r="PLT7" s="111"/>
      <c r="PLU7" s="111"/>
      <c r="PLV7" s="111"/>
      <c r="PLW7" s="111"/>
      <c r="PLX7" s="111"/>
      <c r="PLY7" s="111"/>
      <c r="PLZ7" s="111"/>
      <c r="PMA7" s="111"/>
      <c r="PMB7" s="111"/>
      <c r="PMC7" s="111"/>
      <c r="PMD7" s="111"/>
      <c r="PME7" s="111"/>
      <c r="PMF7" s="111"/>
      <c r="PMG7" s="111"/>
      <c r="PMH7" s="111"/>
      <c r="PMI7" s="111"/>
      <c r="PMJ7" s="111"/>
      <c r="PMK7" s="111"/>
      <c r="PML7" s="111"/>
      <c r="PMM7" s="111"/>
      <c r="PMN7" s="111"/>
      <c r="PMO7" s="111"/>
      <c r="PMP7" s="111"/>
      <c r="PMQ7" s="111"/>
      <c r="PMR7" s="111"/>
      <c r="PMS7" s="111"/>
      <c r="PMT7" s="111"/>
      <c r="PMU7" s="111"/>
      <c r="PMV7" s="111"/>
      <c r="PMW7" s="111"/>
      <c r="PMX7" s="111"/>
      <c r="PMY7" s="111"/>
      <c r="PMZ7" s="111"/>
      <c r="PNA7" s="111"/>
      <c r="PNB7" s="111"/>
      <c r="PNC7" s="111"/>
      <c r="PND7" s="111"/>
      <c r="PNE7" s="111"/>
      <c r="PNF7" s="111"/>
      <c r="PNG7" s="111"/>
      <c r="PNH7" s="111"/>
      <c r="PNI7" s="111"/>
      <c r="PNJ7" s="111"/>
      <c r="PNK7" s="111"/>
      <c r="PNL7" s="111"/>
      <c r="PNM7" s="111"/>
      <c r="PNN7" s="111"/>
      <c r="PNO7" s="111"/>
      <c r="PNP7" s="111"/>
      <c r="PNQ7" s="111"/>
      <c r="PNR7" s="111"/>
      <c r="PNS7" s="111"/>
      <c r="PNT7" s="111"/>
      <c r="PNU7" s="111"/>
      <c r="PNV7" s="111"/>
      <c r="PNW7" s="111"/>
      <c r="PNX7" s="111"/>
      <c r="PNY7" s="111"/>
      <c r="PNZ7" s="111"/>
      <c r="POA7" s="111"/>
      <c r="POB7" s="111"/>
      <c r="POC7" s="111"/>
      <c r="POD7" s="111"/>
      <c r="POE7" s="111"/>
      <c r="POF7" s="111"/>
      <c r="POG7" s="111"/>
      <c r="POH7" s="111"/>
      <c r="POI7" s="111"/>
      <c r="POJ7" s="111"/>
      <c r="POK7" s="111"/>
      <c r="POL7" s="111"/>
      <c r="POM7" s="111"/>
      <c r="PON7" s="111"/>
      <c r="POO7" s="111"/>
      <c r="POP7" s="111"/>
      <c r="POQ7" s="111"/>
      <c r="POR7" s="111"/>
      <c r="POS7" s="111"/>
      <c r="POT7" s="111"/>
      <c r="POU7" s="111"/>
      <c r="POV7" s="111"/>
      <c r="POW7" s="111"/>
      <c r="POX7" s="111"/>
      <c r="POY7" s="111"/>
      <c r="POZ7" s="111"/>
      <c r="PPA7" s="111"/>
      <c r="PPB7" s="111"/>
      <c r="PPC7" s="111"/>
      <c r="PPD7" s="111"/>
      <c r="PPE7" s="111"/>
      <c r="PPF7" s="111"/>
      <c r="PPG7" s="111"/>
      <c r="PPH7" s="111"/>
      <c r="PPI7" s="111"/>
      <c r="PPJ7" s="111"/>
      <c r="PPK7" s="111"/>
      <c r="PPL7" s="111"/>
      <c r="PPM7" s="111"/>
      <c r="PPN7" s="111"/>
      <c r="PPO7" s="111"/>
      <c r="PPP7" s="111"/>
      <c r="PPQ7" s="111"/>
      <c r="PPR7" s="111"/>
      <c r="PPS7" s="111"/>
      <c r="PPT7" s="111"/>
      <c r="PPU7" s="111"/>
      <c r="PPV7" s="111"/>
      <c r="PPW7" s="111"/>
      <c r="PPX7" s="111"/>
      <c r="PPY7" s="111"/>
      <c r="PPZ7" s="111"/>
      <c r="PQA7" s="111"/>
      <c r="PQB7" s="111"/>
      <c r="PQC7" s="111"/>
      <c r="PQD7" s="111"/>
      <c r="PQE7" s="111"/>
      <c r="PQF7" s="111"/>
      <c r="PQG7" s="111"/>
      <c r="PQH7" s="111"/>
      <c r="PQI7" s="111"/>
      <c r="PQJ7" s="111"/>
      <c r="PQK7" s="111"/>
      <c r="PQL7" s="111"/>
      <c r="PQM7" s="111"/>
      <c r="PQN7" s="111"/>
      <c r="PQO7" s="111"/>
      <c r="PQP7" s="111"/>
      <c r="PQQ7" s="111"/>
      <c r="PQR7" s="111"/>
      <c r="PQS7" s="111"/>
      <c r="PQT7" s="111"/>
      <c r="PQU7" s="111"/>
      <c r="PQV7" s="111"/>
      <c r="PQW7" s="111"/>
      <c r="PQX7" s="111"/>
      <c r="PQY7" s="111"/>
      <c r="PQZ7" s="111"/>
      <c r="PRA7" s="111"/>
      <c r="PRB7" s="111"/>
      <c r="PRC7" s="111"/>
      <c r="PRD7" s="111"/>
      <c r="PRE7" s="111"/>
      <c r="PRF7" s="111"/>
      <c r="PRG7" s="111"/>
      <c r="PRH7" s="111"/>
      <c r="PRI7" s="111"/>
      <c r="PRJ7" s="111"/>
      <c r="PRK7" s="111"/>
      <c r="PRL7" s="111"/>
      <c r="PRM7" s="111"/>
      <c r="PRN7" s="111"/>
      <c r="PRO7" s="111"/>
      <c r="PRP7" s="111"/>
      <c r="PRQ7" s="111"/>
      <c r="PRR7" s="111"/>
      <c r="PRS7" s="111"/>
      <c r="PRT7" s="111"/>
      <c r="PRU7" s="111"/>
      <c r="PRV7" s="111"/>
      <c r="PRW7" s="111"/>
      <c r="PRX7" s="111"/>
      <c r="PRY7" s="111"/>
      <c r="PRZ7" s="111"/>
      <c r="PSA7" s="111"/>
      <c r="PSB7" s="111"/>
      <c r="PSC7" s="111"/>
      <c r="PSD7" s="111"/>
      <c r="PSE7" s="111"/>
      <c r="PSF7" s="111"/>
      <c r="PSG7" s="111"/>
      <c r="PSH7" s="111"/>
      <c r="PSI7" s="111"/>
      <c r="PSJ7" s="111"/>
      <c r="PSK7" s="111"/>
      <c r="PSL7" s="111"/>
      <c r="PSM7" s="111"/>
      <c r="PSN7" s="111"/>
      <c r="PSO7" s="111"/>
      <c r="PSP7" s="111"/>
      <c r="PSQ7" s="111"/>
      <c r="PSR7" s="111"/>
      <c r="PSS7" s="111"/>
      <c r="PST7" s="111"/>
      <c r="PSU7" s="111"/>
      <c r="PSV7" s="111"/>
      <c r="PSW7" s="111"/>
      <c r="PSX7" s="111"/>
      <c r="PSY7" s="111"/>
      <c r="PSZ7" s="111"/>
      <c r="PTA7" s="111"/>
      <c r="PTB7" s="111"/>
      <c r="PTC7" s="111"/>
      <c r="PTD7" s="111"/>
      <c r="PTE7" s="111"/>
      <c r="PTF7" s="111"/>
      <c r="PTG7" s="111"/>
      <c r="PTH7" s="111"/>
      <c r="PTI7" s="111"/>
      <c r="PTJ7" s="111"/>
      <c r="PTK7" s="111"/>
      <c r="PTL7" s="111"/>
      <c r="PTM7" s="111"/>
      <c r="PTN7" s="111"/>
      <c r="PTO7" s="111"/>
      <c r="PTP7" s="111"/>
      <c r="PTQ7" s="111"/>
      <c r="PTR7" s="111"/>
      <c r="PTS7" s="111"/>
      <c r="PTT7" s="111"/>
      <c r="PTU7" s="111"/>
      <c r="PTV7" s="111"/>
      <c r="PTW7" s="111"/>
      <c r="PTX7" s="111"/>
      <c r="PTY7" s="111"/>
      <c r="PTZ7" s="111"/>
      <c r="PUA7" s="111"/>
      <c r="PUB7" s="111"/>
      <c r="PUC7" s="111"/>
      <c r="PUD7" s="111"/>
      <c r="PUE7" s="111"/>
      <c r="PUF7" s="111"/>
      <c r="PUG7" s="111"/>
      <c r="PUH7" s="111"/>
      <c r="PUI7" s="111"/>
      <c r="PUJ7" s="111"/>
      <c r="PUK7" s="111"/>
      <c r="PUL7" s="111"/>
      <c r="PUM7" s="111"/>
      <c r="PUN7" s="111"/>
      <c r="PUO7" s="111"/>
      <c r="PUP7" s="111"/>
      <c r="PUQ7" s="111"/>
      <c r="PUR7" s="111"/>
      <c r="PUS7" s="111"/>
      <c r="PUT7" s="111"/>
      <c r="PUU7" s="111"/>
      <c r="PUV7" s="111"/>
      <c r="PUW7" s="111"/>
      <c r="PUX7" s="111"/>
      <c r="PUY7" s="111"/>
      <c r="PUZ7" s="111"/>
      <c r="PVA7" s="111"/>
      <c r="PVB7" s="111"/>
      <c r="PVC7" s="111"/>
      <c r="PVD7" s="111"/>
      <c r="PVE7" s="111"/>
      <c r="PVF7" s="111"/>
      <c r="PVG7" s="111"/>
      <c r="PVH7" s="111"/>
      <c r="PVI7" s="111"/>
      <c r="PVJ7" s="111"/>
      <c r="PVK7" s="111"/>
      <c r="PVL7" s="111"/>
      <c r="PVM7" s="111"/>
      <c r="PVN7" s="111"/>
      <c r="PVO7" s="111"/>
      <c r="PVP7" s="111"/>
      <c r="PVQ7" s="111"/>
      <c r="PVR7" s="111"/>
      <c r="PVS7" s="111"/>
      <c r="PVT7" s="111"/>
      <c r="PVU7" s="111"/>
      <c r="PVV7" s="111"/>
      <c r="PVW7" s="111"/>
      <c r="PVX7" s="111"/>
      <c r="PVY7" s="111"/>
      <c r="PVZ7" s="111"/>
      <c r="PWA7" s="111"/>
      <c r="PWB7" s="111"/>
      <c r="PWC7" s="111"/>
      <c r="PWD7" s="111"/>
      <c r="PWE7" s="111"/>
      <c r="PWF7" s="111"/>
      <c r="PWG7" s="111"/>
      <c r="PWH7" s="111"/>
      <c r="PWI7" s="111"/>
      <c r="PWJ7" s="111"/>
      <c r="PWK7" s="111"/>
      <c r="PWL7" s="111"/>
      <c r="PWM7" s="111"/>
      <c r="PWN7" s="111"/>
      <c r="PWO7" s="111"/>
      <c r="PWP7" s="111"/>
      <c r="PWQ7" s="111"/>
      <c r="PWR7" s="111"/>
      <c r="PWS7" s="111"/>
      <c r="PWT7" s="111"/>
      <c r="PWU7" s="111"/>
      <c r="PWV7" s="111"/>
      <c r="PWW7" s="111"/>
      <c r="PWX7" s="111"/>
      <c r="PWY7" s="111"/>
      <c r="PWZ7" s="111"/>
      <c r="PXA7" s="111"/>
      <c r="PXB7" s="111"/>
      <c r="PXC7" s="111"/>
      <c r="PXD7" s="111"/>
      <c r="PXE7" s="111"/>
      <c r="PXF7" s="111"/>
      <c r="PXG7" s="111"/>
      <c r="PXH7" s="111"/>
      <c r="PXI7" s="111"/>
      <c r="PXJ7" s="111"/>
      <c r="PXK7" s="111"/>
      <c r="PXL7" s="111"/>
      <c r="PXM7" s="111"/>
      <c r="PXN7" s="111"/>
      <c r="PXO7" s="111"/>
      <c r="PXP7" s="111"/>
      <c r="PXQ7" s="111"/>
      <c r="PXR7" s="111"/>
      <c r="PXS7" s="111"/>
      <c r="PXT7" s="111"/>
      <c r="PXU7" s="111"/>
      <c r="PXV7" s="111"/>
      <c r="PXW7" s="111"/>
      <c r="PXX7" s="111"/>
      <c r="PXY7" s="111"/>
      <c r="PXZ7" s="111"/>
      <c r="PYA7" s="111"/>
      <c r="PYB7" s="111"/>
      <c r="PYC7" s="111"/>
      <c r="PYD7" s="111"/>
      <c r="PYE7" s="111"/>
      <c r="PYF7" s="111"/>
      <c r="PYG7" s="111"/>
      <c r="PYH7" s="111"/>
      <c r="PYI7" s="111"/>
      <c r="PYJ7" s="111"/>
      <c r="PYK7" s="111"/>
      <c r="PYL7" s="111"/>
      <c r="PYM7" s="111"/>
      <c r="PYN7" s="111"/>
      <c r="PYO7" s="111"/>
      <c r="PYP7" s="111"/>
      <c r="PYQ7" s="111"/>
      <c r="PYR7" s="111"/>
      <c r="PYS7" s="111"/>
      <c r="PYT7" s="111"/>
      <c r="PYU7" s="111"/>
      <c r="PYV7" s="111"/>
      <c r="PYW7" s="111"/>
      <c r="PYX7" s="111"/>
      <c r="PYY7" s="111"/>
      <c r="PYZ7" s="111"/>
      <c r="PZA7" s="111"/>
      <c r="PZB7" s="111"/>
      <c r="PZC7" s="111"/>
      <c r="PZD7" s="111"/>
      <c r="PZE7" s="111"/>
      <c r="PZF7" s="111"/>
      <c r="PZG7" s="111"/>
      <c r="PZH7" s="111"/>
      <c r="PZI7" s="111"/>
      <c r="PZJ7" s="111"/>
      <c r="PZK7" s="111"/>
      <c r="PZL7" s="111"/>
      <c r="PZM7" s="111"/>
      <c r="PZN7" s="111"/>
      <c r="PZO7" s="111"/>
      <c r="PZP7" s="111"/>
      <c r="PZQ7" s="111"/>
      <c r="PZR7" s="111"/>
      <c r="PZS7" s="111"/>
      <c r="PZT7" s="111"/>
      <c r="PZU7" s="111"/>
      <c r="PZV7" s="111"/>
      <c r="PZW7" s="111"/>
      <c r="PZX7" s="111"/>
      <c r="PZY7" s="111"/>
      <c r="PZZ7" s="111"/>
      <c r="QAA7" s="111"/>
      <c r="QAB7" s="111"/>
      <c r="QAC7" s="111"/>
      <c r="QAD7" s="111"/>
      <c r="QAE7" s="111"/>
      <c r="QAF7" s="111"/>
      <c r="QAG7" s="111"/>
      <c r="QAH7" s="111"/>
      <c r="QAI7" s="111"/>
      <c r="QAJ7" s="111"/>
      <c r="QAK7" s="111"/>
      <c r="QAL7" s="111"/>
      <c r="QAM7" s="111"/>
      <c r="QAN7" s="111"/>
      <c r="QAO7" s="111"/>
      <c r="QAP7" s="111"/>
      <c r="QAQ7" s="111"/>
      <c r="QAR7" s="111"/>
      <c r="QAS7" s="111"/>
      <c r="QAT7" s="111"/>
      <c r="QAU7" s="111"/>
      <c r="QAV7" s="111"/>
      <c r="QAW7" s="111"/>
      <c r="QAX7" s="111"/>
      <c r="QAY7" s="111"/>
      <c r="QAZ7" s="111"/>
      <c r="QBA7" s="111"/>
      <c r="QBB7" s="111"/>
      <c r="QBC7" s="111"/>
      <c r="QBD7" s="111"/>
      <c r="QBE7" s="111"/>
      <c r="QBF7" s="111"/>
      <c r="QBG7" s="111"/>
      <c r="QBH7" s="111"/>
      <c r="QBI7" s="111"/>
      <c r="QBJ7" s="111"/>
      <c r="QBK7" s="111"/>
      <c r="QBL7" s="111"/>
      <c r="QBM7" s="111"/>
      <c r="QBN7" s="111"/>
      <c r="QBO7" s="111"/>
      <c r="QBP7" s="111"/>
      <c r="QBQ7" s="111"/>
      <c r="QBR7" s="111"/>
      <c r="QBS7" s="111"/>
      <c r="QBT7" s="111"/>
      <c r="QBU7" s="111"/>
      <c r="QBV7" s="111"/>
      <c r="QBW7" s="111"/>
      <c r="QBX7" s="111"/>
      <c r="QBY7" s="111"/>
      <c r="QBZ7" s="111"/>
      <c r="QCA7" s="111"/>
      <c r="QCB7" s="111"/>
      <c r="QCC7" s="111"/>
      <c r="QCD7" s="111"/>
      <c r="QCE7" s="111"/>
      <c r="QCF7" s="111"/>
      <c r="QCG7" s="111"/>
      <c r="QCH7" s="111"/>
      <c r="QCI7" s="111"/>
      <c r="QCJ7" s="111"/>
      <c r="QCK7" s="111"/>
      <c r="QCL7" s="111"/>
      <c r="QCM7" s="111"/>
      <c r="QCN7" s="111"/>
      <c r="QCO7" s="111"/>
      <c r="QCP7" s="111"/>
      <c r="QCQ7" s="111"/>
      <c r="QCR7" s="111"/>
      <c r="QCS7" s="111"/>
      <c r="QCT7" s="111"/>
      <c r="QCU7" s="111"/>
      <c r="QCV7" s="111"/>
      <c r="QCW7" s="111"/>
      <c r="QCX7" s="111"/>
      <c r="QCY7" s="111"/>
      <c r="QCZ7" s="111"/>
      <c r="QDA7" s="111"/>
      <c r="QDB7" s="111"/>
      <c r="QDC7" s="111"/>
      <c r="QDD7" s="111"/>
      <c r="QDE7" s="111"/>
      <c r="QDF7" s="111"/>
      <c r="QDG7" s="111"/>
      <c r="QDH7" s="111"/>
      <c r="QDI7" s="111"/>
      <c r="QDJ7" s="111"/>
      <c r="QDK7" s="111"/>
      <c r="QDL7" s="111"/>
      <c r="QDM7" s="111"/>
      <c r="QDN7" s="111"/>
      <c r="QDO7" s="111"/>
      <c r="QDP7" s="111"/>
      <c r="QDQ7" s="111"/>
      <c r="QDR7" s="111"/>
      <c r="QDS7" s="111"/>
      <c r="QDT7" s="111"/>
      <c r="QDU7" s="111"/>
      <c r="QDV7" s="111"/>
      <c r="QDW7" s="111"/>
      <c r="QDX7" s="111"/>
      <c r="QDY7" s="111"/>
      <c r="QDZ7" s="111"/>
      <c r="QEA7" s="111"/>
      <c r="QEB7" s="111"/>
      <c r="QEC7" s="111"/>
      <c r="QED7" s="111"/>
      <c r="QEE7" s="111"/>
      <c r="QEF7" s="111"/>
      <c r="QEG7" s="111"/>
      <c r="QEH7" s="111"/>
      <c r="QEI7" s="111"/>
      <c r="QEJ7" s="111"/>
      <c r="QEK7" s="111"/>
      <c r="QEL7" s="111"/>
      <c r="QEM7" s="111"/>
      <c r="QEN7" s="111"/>
      <c r="QEO7" s="111"/>
      <c r="QEP7" s="111"/>
      <c r="QEQ7" s="111"/>
      <c r="QER7" s="111"/>
      <c r="QES7" s="111"/>
      <c r="QET7" s="111"/>
      <c r="QEU7" s="111"/>
      <c r="QEV7" s="111"/>
      <c r="QEW7" s="111"/>
      <c r="QEX7" s="111"/>
      <c r="QEY7" s="111"/>
      <c r="QEZ7" s="111"/>
      <c r="QFA7" s="111"/>
      <c r="QFB7" s="111"/>
      <c r="QFC7" s="111"/>
      <c r="QFD7" s="111"/>
      <c r="QFE7" s="111"/>
      <c r="QFF7" s="111"/>
      <c r="QFG7" s="111"/>
      <c r="QFH7" s="111"/>
      <c r="QFI7" s="111"/>
      <c r="QFJ7" s="111"/>
      <c r="QFK7" s="111"/>
      <c r="QFL7" s="111"/>
      <c r="QFM7" s="111"/>
      <c r="QFN7" s="111"/>
      <c r="QFO7" s="111"/>
      <c r="QFP7" s="111"/>
      <c r="QFQ7" s="111"/>
      <c r="QFR7" s="111"/>
      <c r="QFS7" s="111"/>
      <c r="QFT7" s="111"/>
      <c r="QFU7" s="111"/>
      <c r="QFV7" s="111"/>
      <c r="QFW7" s="111"/>
      <c r="QFX7" s="111"/>
      <c r="QFY7" s="111"/>
      <c r="QFZ7" s="111"/>
      <c r="QGA7" s="111"/>
      <c r="QGB7" s="111"/>
      <c r="QGC7" s="111"/>
      <c r="QGD7" s="111"/>
      <c r="QGE7" s="111"/>
      <c r="QGF7" s="111"/>
      <c r="QGG7" s="111"/>
      <c r="QGH7" s="111"/>
      <c r="QGI7" s="111"/>
      <c r="QGJ7" s="111"/>
      <c r="QGK7" s="111"/>
      <c r="QGL7" s="111"/>
      <c r="QGM7" s="111"/>
      <c r="QGN7" s="111"/>
      <c r="QGO7" s="111"/>
      <c r="QGP7" s="111"/>
      <c r="QGQ7" s="111"/>
      <c r="QGR7" s="111"/>
      <c r="QGS7" s="111"/>
      <c r="QGT7" s="111"/>
      <c r="QGU7" s="111"/>
      <c r="QGV7" s="111"/>
      <c r="QGW7" s="111"/>
      <c r="QGX7" s="111"/>
      <c r="QGY7" s="111"/>
      <c r="QGZ7" s="111"/>
      <c r="QHA7" s="111"/>
      <c r="QHB7" s="111"/>
      <c r="QHC7" s="111"/>
      <c r="QHD7" s="111"/>
      <c r="QHE7" s="111"/>
      <c r="QHF7" s="111"/>
      <c r="QHG7" s="111"/>
      <c r="QHH7" s="111"/>
      <c r="QHI7" s="111"/>
      <c r="QHJ7" s="111"/>
      <c r="QHK7" s="111"/>
      <c r="QHL7" s="111"/>
      <c r="QHM7" s="111"/>
      <c r="QHN7" s="111"/>
      <c r="QHO7" s="111"/>
      <c r="QHP7" s="111"/>
      <c r="QHQ7" s="111"/>
      <c r="QHR7" s="111"/>
      <c r="QHS7" s="111"/>
      <c r="QHT7" s="111"/>
      <c r="QHU7" s="111"/>
      <c r="QHV7" s="111"/>
      <c r="QHW7" s="111"/>
      <c r="QHX7" s="111"/>
      <c r="QHY7" s="111"/>
      <c r="QHZ7" s="111"/>
      <c r="QIA7" s="111"/>
      <c r="QIB7" s="111"/>
      <c r="QIC7" s="111"/>
      <c r="QID7" s="111"/>
      <c r="QIE7" s="111"/>
      <c r="QIF7" s="111"/>
      <c r="QIG7" s="111"/>
      <c r="QIH7" s="111"/>
      <c r="QII7" s="111"/>
      <c r="QIJ7" s="111"/>
      <c r="QIK7" s="111"/>
      <c r="QIL7" s="111"/>
      <c r="QIM7" s="111"/>
      <c r="QIN7" s="111"/>
      <c r="QIO7" s="111"/>
      <c r="QIP7" s="111"/>
      <c r="QIQ7" s="111"/>
      <c r="QIR7" s="111"/>
      <c r="QIS7" s="111"/>
      <c r="QIT7" s="111"/>
      <c r="QIU7" s="111"/>
      <c r="QIV7" s="111"/>
      <c r="QIW7" s="111"/>
      <c r="QIX7" s="111"/>
      <c r="QIY7" s="111"/>
      <c r="QIZ7" s="111"/>
      <c r="QJA7" s="111"/>
      <c r="QJB7" s="111"/>
      <c r="QJC7" s="111"/>
      <c r="QJD7" s="111"/>
      <c r="QJE7" s="111"/>
      <c r="QJF7" s="111"/>
      <c r="QJG7" s="111"/>
      <c r="QJH7" s="111"/>
      <c r="QJI7" s="111"/>
      <c r="QJJ7" s="111"/>
      <c r="QJK7" s="111"/>
      <c r="QJL7" s="111"/>
      <c r="QJM7" s="111"/>
      <c r="QJN7" s="111"/>
      <c r="QJO7" s="111"/>
      <c r="QJP7" s="111"/>
      <c r="QJQ7" s="111"/>
      <c r="QJR7" s="111"/>
      <c r="QJS7" s="111"/>
      <c r="QJT7" s="111"/>
      <c r="QJU7" s="111"/>
      <c r="QJV7" s="111"/>
      <c r="QJW7" s="111"/>
      <c r="QJX7" s="111"/>
      <c r="QJY7" s="111"/>
      <c r="QJZ7" s="111"/>
      <c r="QKA7" s="111"/>
      <c r="QKB7" s="111"/>
      <c r="QKC7" s="111"/>
      <c r="QKD7" s="111"/>
      <c r="QKE7" s="111"/>
      <c r="QKF7" s="111"/>
      <c r="QKG7" s="111"/>
      <c r="QKH7" s="111"/>
      <c r="QKI7" s="111"/>
      <c r="QKJ7" s="111"/>
      <c r="QKK7" s="111"/>
      <c r="QKL7" s="111"/>
      <c r="QKM7" s="111"/>
      <c r="QKN7" s="111"/>
      <c r="QKO7" s="111"/>
      <c r="QKP7" s="111"/>
      <c r="QKQ7" s="111"/>
      <c r="QKR7" s="111"/>
      <c r="QKS7" s="111"/>
      <c r="QKT7" s="111"/>
      <c r="QKU7" s="111"/>
      <c r="QKV7" s="111"/>
      <c r="QKW7" s="111"/>
      <c r="QKX7" s="111"/>
      <c r="QKY7" s="111"/>
      <c r="QKZ7" s="111"/>
      <c r="QLA7" s="111"/>
      <c r="QLB7" s="111"/>
      <c r="QLC7" s="111"/>
      <c r="QLD7" s="111"/>
      <c r="QLE7" s="111"/>
      <c r="QLF7" s="111"/>
      <c r="QLG7" s="111"/>
      <c r="QLH7" s="111"/>
      <c r="QLI7" s="111"/>
      <c r="QLJ7" s="111"/>
      <c r="QLK7" s="111"/>
      <c r="QLL7" s="111"/>
      <c r="QLM7" s="111"/>
      <c r="QLN7" s="111"/>
      <c r="QLO7" s="111"/>
      <c r="QLP7" s="111"/>
      <c r="QLQ7" s="111"/>
      <c r="QLR7" s="111"/>
      <c r="QLS7" s="111"/>
      <c r="QLT7" s="111"/>
      <c r="QLU7" s="111"/>
      <c r="QLV7" s="111"/>
      <c r="QLW7" s="111"/>
      <c r="QLX7" s="111"/>
      <c r="QLY7" s="111"/>
      <c r="QLZ7" s="111"/>
      <c r="QMA7" s="111"/>
      <c r="QMB7" s="111"/>
      <c r="QMC7" s="111"/>
      <c r="QMD7" s="111"/>
      <c r="QME7" s="111"/>
      <c r="QMF7" s="111"/>
      <c r="QMG7" s="111"/>
      <c r="QMH7" s="111"/>
      <c r="QMI7" s="111"/>
      <c r="QMJ7" s="111"/>
      <c r="QMK7" s="111"/>
      <c r="QML7" s="111"/>
      <c r="QMM7" s="111"/>
      <c r="QMN7" s="111"/>
      <c r="QMO7" s="111"/>
      <c r="QMP7" s="111"/>
      <c r="QMQ7" s="111"/>
      <c r="QMR7" s="111"/>
      <c r="QMS7" s="111"/>
      <c r="QMT7" s="111"/>
      <c r="QMU7" s="111"/>
      <c r="QMV7" s="111"/>
      <c r="QMW7" s="111"/>
      <c r="QMX7" s="111"/>
      <c r="QMY7" s="111"/>
      <c r="QMZ7" s="111"/>
      <c r="QNA7" s="111"/>
      <c r="QNB7" s="111"/>
      <c r="QNC7" s="111"/>
      <c r="QND7" s="111"/>
      <c r="QNE7" s="111"/>
      <c r="QNF7" s="111"/>
      <c r="QNG7" s="111"/>
      <c r="QNH7" s="111"/>
      <c r="QNI7" s="111"/>
      <c r="QNJ7" s="111"/>
      <c r="QNK7" s="111"/>
      <c r="QNL7" s="111"/>
      <c r="QNM7" s="111"/>
      <c r="QNN7" s="111"/>
      <c r="QNO7" s="111"/>
      <c r="QNP7" s="111"/>
      <c r="QNQ7" s="111"/>
      <c r="QNR7" s="111"/>
      <c r="QNS7" s="111"/>
      <c r="QNT7" s="111"/>
      <c r="QNU7" s="111"/>
      <c r="QNV7" s="111"/>
      <c r="QNW7" s="111"/>
      <c r="QNX7" s="111"/>
      <c r="QNY7" s="111"/>
      <c r="QNZ7" s="111"/>
      <c r="QOA7" s="111"/>
      <c r="QOB7" s="111"/>
      <c r="QOC7" s="111"/>
      <c r="QOD7" s="111"/>
      <c r="QOE7" s="111"/>
      <c r="QOF7" s="111"/>
      <c r="QOG7" s="111"/>
      <c r="QOH7" s="111"/>
      <c r="QOI7" s="111"/>
      <c r="QOJ7" s="111"/>
      <c r="QOK7" s="111"/>
      <c r="QOL7" s="111"/>
      <c r="QOM7" s="111"/>
      <c r="QON7" s="111"/>
      <c r="QOO7" s="111"/>
      <c r="QOP7" s="111"/>
      <c r="QOQ7" s="111"/>
      <c r="QOR7" s="111"/>
      <c r="QOS7" s="111"/>
      <c r="QOT7" s="111"/>
      <c r="QOU7" s="111"/>
      <c r="QOV7" s="111"/>
      <c r="QOW7" s="111"/>
      <c r="QOX7" s="111"/>
      <c r="QOY7" s="111"/>
      <c r="QOZ7" s="111"/>
      <c r="QPA7" s="111"/>
      <c r="QPB7" s="111"/>
      <c r="QPC7" s="111"/>
      <c r="QPD7" s="111"/>
      <c r="QPE7" s="111"/>
      <c r="QPF7" s="111"/>
      <c r="QPG7" s="111"/>
      <c r="QPH7" s="111"/>
      <c r="QPI7" s="111"/>
      <c r="QPJ7" s="111"/>
      <c r="QPK7" s="111"/>
      <c r="QPL7" s="111"/>
      <c r="QPM7" s="111"/>
      <c r="QPN7" s="111"/>
      <c r="QPO7" s="111"/>
      <c r="QPP7" s="111"/>
      <c r="QPQ7" s="111"/>
      <c r="QPR7" s="111"/>
      <c r="QPS7" s="111"/>
      <c r="QPT7" s="111"/>
      <c r="QPU7" s="111"/>
      <c r="QPV7" s="111"/>
      <c r="QPW7" s="111"/>
      <c r="QPX7" s="111"/>
      <c r="QPY7" s="111"/>
      <c r="QPZ7" s="111"/>
      <c r="QQA7" s="111"/>
      <c r="QQB7" s="111"/>
      <c r="QQC7" s="111"/>
      <c r="QQD7" s="111"/>
      <c r="QQE7" s="111"/>
      <c r="QQF7" s="111"/>
      <c r="QQG7" s="111"/>
      <c r="QQH7" s="111"/>
      <c r="QQI7" s="111"/>
      <c r="QQJ7" s="111"/>
      <c r="QQK7" s="111"/>
      <c r="QQL7" s="111"/>
      <c r="QQM7" s="111"/>
      <c r="QQN7" s="111"/>
      <c r="QQO7" s="111"/>
      <c r="QQP7" s="111"/>
      <c r="QQQ7" s="111"/>
      <c r="QQR7" s="111"/>
      <c r="QQS7" s="111"/>
      <c r="QQT7" s="111"/>
      <c r="QQU7" s="111"/>
      <c r="QQV7" s="111"/>
      <c r="QQW7" s="111"/>
      <c r="QQX7" s="111"/>
      <c r="QQY7" s="111"/>
      <c r="QQZ7" s="111"/>
      <c r="QRA7" s="111"/>
      <c r="QRB7" s="111"/>
      <c r="QRC7" s="111"/>
      <c r="QRD7" s="111"/>
      <c r="QRE7" s="111"/>
      <c r="QRF7" s="111"/>
      <c r="QRG7" s="111"/>
      <c r="QRH7" s="111"/>
      <c r="QRI7" s="111"/>
      <c r="QRJ7" s="111"/>
      <c r="QRK7" s="111"/>
      <c r="QRL7" s="111"/>
      <c r="QRM7" s="111"/>
      <c r="QRN7" s="111"/>
      <c r="QRO7" s="111"/>
      <c r="QRP7" s="111"/>
      <c r="QRQ7" s="111"/>
      <c r="QRR7" s="111"/>
      <c r="QRS7" s="111"/>
      <c r="QRT7" s="111"/>
      <c r="QRU7" s="111"/>
      <c r="QRV7" s="111"/>
      <c r="QRW7" s="111"/>
      <c r="QRX7" s="111"/>
      <c r="QRY7" s="111"/>
      <c r="QRZ7" s="111"/>
      <c r="QSA7" s="111"/>
      <c r="QSB7" s="111"/>
      <c r="QSC7" s="111"/>
      <c r="QSD7" s="111"/>
      <c r="QSE7" s="111"/>
      <c r="QSF7" s="111"/>
      <c r="QSG7" s="111"/>
      <c r="QSH7" s="111"/>
      <c r="QSI7" s="111"/>
      <c r="QSJ7" s="111"/>
      <c r="QSK7" s="111"/>
      <c r="QSL7" s="111"/>
      <c r="QSM7" s="111"/>
      <c r="QSN7" s="111"/>
      <c r="QSO7" s="111"/>
      <c r="QSP7" s="111"/>
      <c r="QSQ7" s="111"/>
      <c r="QSR7" s="111"/>
      <c r="QSS7" s="111"/>
      <c r="QST7" s="111"/>
      <c r="QSU7" s="111"/>
      <c r="QSV7" s="111"/>
      <c r="QSW7" s="111"/>
      <c r="QSX7" s="111"/>
      <c r="QSY7" s="111"/>
      <c r="QSZ7" s="111"/>
      <c r="QTA7" s="111"/>
      <c r="QTB7" s="111"/>
      <c r="QTC7" s="111"/>
      <c r="QTD7" s="111"/>
      <c r="QTE7" s="111"/>
      <c r="QTF7" s="111"/>
      <c r="QTG7" s="111"/>
      <c r="QTH7" s="111"/>
      <c r="QTI7" s="111"/>
      <c r="QTJ7" s="111"/>
      <c r="QTK7" s="111"/>
      <c r="QTL7" s="111"/>
      <c r="QTM7" s="111"/>
      <c r="QTN7" s="111"/>
      <c r="QTO7" s="111"/>
      <c r="QTP7" s="111"/>
      <c r="QTQ7" s="111"/>
      <c r="QTR7" s="111"/>
      <c r="QTS7" s="111"/>
      <c r="QTT7" s="111"/>
      <c r="QTU7" s="111"/>
      <c r="QTV7" s="111"/>
      <c r="QTW7" s="111"/>
      <c r="QTX7" s="111"/>
      <c r="QTY7" s="111"/>
      <c r="QTZ7" s="111"/>
      <c r="QUA7" s="111"/>
      <c r="QUB7" s="111"/>
      <c r="QUC7" s="111"/>
      <c r="QUD7" s="111"/>
      <c r="QUE7" s="111"/>
      <c r="QUF7" s="111"/>
      <c r="QUG7" s="111"/>
      <c r="QUH7" s="111"/>
      <c r="QUI7" s="111"/>
      <c r="QUJ7" s="111"/>
      <c r="QUK7" s="111"/>
      <c r="QUL7" s="111"/>
      <c r="QUM7" s="111"/>
      <c r="QUN7" s="111"/>
      <c r="QUO7" s="111"/>
      <c r="QUP7" s="111"/>
      <c r="QUQ7" s="111"/>
      <c r="QUR7" s="111"/>
      <c r="QUS7" s="111"/>
      <c r="QUT7" s="111"/>
      <c r="QUU7" s="111"/>
      <c r="QUV7" s="111"/>
      <c r="QUW7" s="111"/>
      <c r="QUX7" s="111"/>
      <c r="QUY7" s="111"/>
      <c r="QUZ7" s="111"/>
      <c r="QVA7" s="111"/>
      <c r="QVB7" s="111"/>
      <c r="QVC7" s="111"/>
      <c r="QVD7" s="111"/>
      <c r="QVE7" s="111"/>
      <c r="QVF7" s="111"/>
      <c r="QVG7" s="111"/>
      <c r="QVH7" s="111"/>
      <c r="QVI7" s="111"/>
      <c r="QVJ7" s="111"/>
      <c r="QVK7" s="111"/>
      <c r="QVL7" s="111"/>
      <c r="QVM7" s="111"/>
      <c r="QVN7" s="111"/>
      <c r="QVO7" s="111"/>
      <c r="QVP7" s="111"/>
      <c r="QVQ7" s="111"/>
      <c r="QVR7" s="111"/>
      <c r="QVS7" s="111"/>
      <c r="QVT7" s="111"/>
      <c r="QVU7" s="111"/>
      <c r="QVV7" s="111"/>
      <c r="QVW7" s="111"/>
      <c r="QVX7" s="111"/>
      <c r="QVY7" s="111"/>
      <c r="QVZ7" s="111"/>
      <c r="QWA7" s="111"/>
      <c r="QWB7" s="111"/>
      <c r="QWC7" s="111"/>
      <c r="QWD7" s="111"/>
      <c r="QWE7" s="111"/>
      <c r="QWF7" s="111"/>
      <c r="QWG7" s="111"/>
      <c r="QWH7" s="111"/>
      <c r="QWI7" s="111"/>
      <c r="QWJ7" s="111"/>
      <c r="QWK7" s="111"/>
      <c r="QWL7" s="111"/>
      <c r="QWM7" s="111"/>
      <c r="QWN7" s="111"/>
      <c r="QWO7" s="111"/>
      <c r="QWP7" s="111"/>
      <c r="QWQ7" s="111"/>
      <c r="QWR7" s="111"/>
      <c r="QWS7" s="111"/>
      <c r="QWT7" s="111"/>
      <c r="QWU7" s="111"/>
      <c r="QWV7" s="111"/>
      <c r="QWW7" s="111"/>
      <c r="QWX7" s="111"/>
      <c r="QWY7" s="111"/>
      <c r="QWZ7" s="111"/>
      <c r="QXA7" s="111"/>
      <c r="QXB7" s="111"/>
      <c r="QXC7" s="111"/>
      <c r="QXD7" s="111"/>
      <c r="QXE7" s="111"/>
      <c r="QXF7" s="111"/>
      <c r="QXG7" s="111"/>
      <c r="QXH7" s="111"/>
      <c r="QXI7" s="111"/>
      <c r="QXJ7" s="111"/>
      <c r="QXK7" s="111"/>
      <c r="QXL7" s="111"/>
      <c r="QXM7" s="111"/>
      <c r="QXN7" s="111"/>
      <c r="QXO7" s="111"/>
      <c r="QXP7" s="111"/>
      <c r="QXQ7" s="111"/>
      <c r="QXR7" s="111"/>
      <c r="QXS7" s="111"/>
      <c r="QXT7" s="111"/>
      <c r="QXU7" s="111"/>
      <c r="QXV7" s="111"/>
      <c r="QXW7" s="111"/>
      <c r="QXX7" s="111"/>
      <c r="QXY7" s="111"/>
      <c r="QXZ7" s="111"/>
      <c r="QYA7" s="111"/>
      <c r="QYB7" s="111"/>
      <c r="QYC7" s="111"/>
      <c r="QYD7" s="111"/>
      <c r="QYE7" s="111"/>
      <c r="QYF7" s="111"/>
      <c r="QYG7" s="111"/>
      <c r="QYH7" s="111"/>
      <c r="QYI7" s="111"/>
      <c r="QYJ7" s="111"/>
      <c r="QYK7" s="111"/>
      <c r="QYL7" s="111"/>
      <c r="QYM7" s="111"/>
      <c r="QYN7" s="111"/>
      <c r="QYO7" s="111"/>
      <c r="QYP7" s="111"/>
      <c r="QYQ7" s="111"/>
      <c r="QYR7" s="111"/>
      <c r="QYS7" s="111"/>
      <c r="QYT7" s="111"/>
      <c r="QYU7" s="111"/>
      <c r="QYV7" s="111"/>
      <c r="QYW7" s="111"/>
      <c r="QYX7" s="111"/>
      <c r="QYY7" s="111"/>
      <c r="QYZ7" s="111"/>
      <c r="QZA7" s="111"/>
      <c r="QZB7" s="111"/>
      <c r="QZC7" s="111"/>
      <c r="QZD7" s="111"/>
      <c r="QZE7" s="111"/>
      <c r="QZF7" s="111"/>
      <c r="QZG7" s="111"/>
      <c r="QZH7" s="111"/>
      <c r="QZI7" s="111"/>
      <c r="QZJ7" s="111"/>
      <c r="QZK7" s="111"/>
      <c r="QZL7" s="111"/>
      <c r="QZM7" s="111"/>
      <c r="QZN7" s="111"/>
      <c r="QZO7" s="111"/>
      <c r="QZP7" s="111"/>
      <c r="QZQ7" s="111"/>
      <c r="QZR7" s="111"/>
      <c r="QZS7" s="111"/>
      <c r="QZT7" s="111"/>
      <c r="QZU7" s="111"/>
      <c r="QZV7" s="111"/>
      <c r="QZW7" s="111"/>
      <c r="QZX7" s="111"/>
      <c r="QZY7" s="111"/>
      <c r="QZZ7" s="111"/>
      <c r="RAA7" s="111"/>
      <c r="RAB7" s="111"/>
      <c r="RAC7" s="111"/>
      <c r="RAD7" s="111"/>
      <c r="RAE7" s="111"/>
      <c r="RAF7" s="111"/>
      <c r="RAG7" s="111"/>
      <c r="RAH7" s="111"/>
      <c r="RAI7" s="111"/>
      <c r="RAJ7" s="111"/>
      <c r="RAK7" s="111"/>
      <c r="RAL7" s="111"/>
      <c r="RAM7" s="111"/>
      <c r="RAN7" s="111"/>
      <c r="RAO7" s="111"/>
      <c r="RAP7" s="111"/>
      <c r="RAQ7" s="111"/>
      <c r="RAR7" s="111"/>
      <c r="RAS7" s="111"/>
      <c r="RAT7" s="111"/>
      <c r="RAU7" s="111"/>
      <c r="RAV7" s="111"/>
      <c r="RAW7" s="111"/>
      <c r="RAX7" s="111"/>
      <c r="RAY7" s="111"/>
      <c r="RAZ7" s="111"/>
      <c r="RBA7" s="111"/>
      <c r="RBB7" s="111"/>
      <c r="RBC7" s="111"/>
      <c r="RBD7" s="111"/>
      <c r="RBE7" s="111"/>
      <c r="RBF7" s="111"/>
      <c r="RBG7" s="111"/>
      <c r="RBH7" s="111"/>
      <c r="RBI7" s="111"/>
      <c r="RBJ7" s="111"/>
      <c r="RBK7" s="111"/>
      <c r="RBL7" s="111"/>
      <c r="RBM7" s="111"/>
      <c r="RBN7" s="111"/>
      <c r="RBO7" s="111"/>
      <c r="RBP7" s="111"/>
      <c r="RBQ7" s="111"/>
      <c r="RBR7" s="111"/>
      <c r="RBS7" s="111"/>
      <c r="RBT7" s="111"/>
      <c r="RBU7" s="111"/>
      <c r="RBV7" s="111"/>
      <c r="RBW7" s="111"/>
      <c r="RBX7" s="111"/>
      <c r="RBY7" s="111"/>
      <c r="RBZ7" s="111"/>
      <c r="RCA7" s="111"/>
      <c r="RCB7" s="111"/>
      <c r="RCC7" s="111"/>
      <c r="RCD7" s="111"/>
      <c r="RCE7" s="111"/>
      <c r="RCF7" s="111"/>
      <c r="RCG7" s="111"/>
      <c r="RCH7" s="111"/>
      <c r="RCI7" s="111"/>
      <c r="RCJ7" s="111"/>
      <c r="RCK7" s="111"/>
      <c r="RCL7" s="111"/>
      <c r="RCM7" s="111"/>
      <c r="RCN7" s="111"/>
      <c r="RCO7" s="111"/>
      <c r="RCP7" s="111"/>
      <c r="RCQ7" s="111"/>
      <c r="RCR7" s="111"/>
      <c r="RCS7" s="111"/>
      <c r="RCT7" s="111"/>
      <c r="RCU7" s="111"/>
      <c r="RCV7" s="111"/>
      <c r="RCW7" s="111"/>
      <c r="RCX7" s="111"/>
      <c r="RCY7" s="111"/>
      <c r="RCZ7" s="111"/>
      <c r="RDA7" s="111"/>
      <c r="RDB7" s="111"/>
      <c r="RDC7" s="111"/>
      <c r="RDD7" s="111"/>
      <c r="RDE7" s="111"/>
      <c r="RDF7" s="111"/>
      <c r="RDG7" s="111"/>
      <c r="RDH7" s="111"/>
      <c r="RDI7" s="111"/>
      <c r="RDJ7" s="111"/>
      <c r="RDK7" s="111"/>
      <c r="RDL7" s="111"/>
      <c r="RDM7" s="111"/>
      <c r="RDN7" s="111"/>
      <c r="RDO7" s="111"/>
      <c r="RDP7" s="111"/>
      <c r="RDQ7" s="111"/>
      <c r="RDR7" s="111"/>
      <c r="RDS7" s="111"/>
      <c r="RDT7" s="111"/>
      <c r="RDU7" s="111"/>
      <c r="RDV7" s="111"/>
      <c r="RDW7" s="111"/>
      <c r="RDX7" s="111"/>
      <c r="RDY7" s="111"/>
      <c r="RDZ7" s="111"/>
      <c r="REA7" s="111"/>
      <c r="REB7" s="111"/>
      <c r="REC7" s="111"/>
      <c r="RED7" s="111"/>
      <c r="REE7" s="111"/>
      <c r="REF7" s="111"/>
      <c r="REG7" s="111"/>
      <c r="REH7" s="111"/>
      <c r="REI7" s="111"/>
      <c r="REJ7" s="111"/>
      <c r="REK7" s="111"/>
      <c r="REL7" s="111"/>
      <c r="REM7" s="111"/>
      <c r="REN7" s="111"/>
      <c r="REO7" s="111"/>
      <c r="REP7" s="111"/>
      <c r="REQ7" s="111"/>
      <c r="RER7" s="111"/>
      <c r="RES7" s="111"/>
      <c r="RET7" s="111"/>
      <c r="REU7" s="111"/>
      <c r="REV7" s="111"/>
      <c r="REW7" s="111"/>
      <c r="REX7" s="111"/>
      <c r="REY7" s="111"/>
      <c r="REZ7" s="111"/>
      <c r="RFA7" s="111"/>
      <c r="RFB7" s="111"/>
      <c r="RFC7" s="111"/>
      <c r="RFD7" s="111"/>
      <c r="RFE7" s="111"/>
      <c r="RFF7" s="111"/>
      <c r="RFG7" s="111"/>
      <c r="RFH7" s="111"/>
      <c r="RFI7" s="111"/>
      <c r="RFJ7" s="111"/>
      <c r="RFK7" s="111"/>
      <c r="RFL7" s="111"/>
      <c r="RFM7" s="111"/>
      <c r="RFN7" s="111"/>
      <c r="RFO7" s="111"/>
      <c r="RFP7" s="111"/>
      <c r="RFQ7" s="111"/>
      <c r="RFR7" s="111"/>
      <c r="RFS7" s="111"/>
      <c r="RFT7" s="111"/>
      <c r="RFU7" s="111"/>
      <c r="RFV7" s="111"/>
      <c r="RFW7" s="111"/>
      <c r="RFX7" s="111"/>
      <c r="RFY7" s="111"/>
      <c r="RFZ7" s="111"/>
      <c r="RGA7" s="111"/>
      <c r="RGB7" s="111"/>
      <c r="RGC7" s="111"/>
      <c r="RGD7" s="111"/>
      <c r="RGE7" s="111"/>
      <c r="RGF7" s="111"/>
      <c r="RGG7" s="111"/>
      <c r="RGH7" s="111"/>
      <c r="RGI7" s="111"/>
      <c r="RGJ7" s="111"/>
      <c r="RGK7" s="111"/>
      <c r="RGL7" s="111"/>
      <c r="RGM7" s="111"/>
      <c r="RGN7" s="111"/>
      <c r="RGO7" s="111"/>
      <c r="RGP7" s="111"/>
      <c r="RGQ7" s="111"/>
      <c r="RGR7" s="111"/>
      <c r="RGS7" s="111"/>
      <c r="RGT7" s="111"/>
      <c r="RGU7" s="111"/>
      <c r="RGV7" s="111"/>
      <c r="RGW7" s="111"/>
      <c r="RGX7" s="111"/>
      <c r="RGY7" s="111"/>
      <c r="RGZ7" s="111"/>
      <c r="RHA7" s="111"/>
      <c r="RHB7" s="111"/>
      <c r="RHC7" s="111"/>
      <c r="RHD7" s="111"/>
      <c r="RHE7" s="111"/>
      <c r="RHF7" s="111"/>
      <c r="RHG7" s="111"/>
      <c r="RHH7" s="111"/>
      <c r="RHI7" s="111"/>
      <c r="RHJ7" s="111"/>
      <c r="RHK7" s="111"/>
      <c r="RHL7" s="111"/>
      <c r="RHM7" s="111"/>
      <c r="RHN7" s="111"/>
      <c r="RHO7" s="111"/>
      <c r="RHP7" s="111"/>
      <c r="RHQ7" s="111"/>
      <c r="RHR7" s="111"/>
      <c r="RHS7" s="111"/>
      <c r="RHT7" s="111"/>
      <c r="RHU7" s="111"/>
      <c r="RHV7" s="111"/>
      <c r="RHW7" s="111"/>
      <c r="RHX7" s="111"/>
      <c r="RHY7" s="111"/>
      <c r="RHZ7" s="111"/>
      <c r="RIA7" s="111"/>
      <c r="RIB7" s="111"/>
      <c r="RIC7" s="111"/>
      <c r="RID7" s="111"/>
      <c r="RIE7" s="111"/>
      <c r="RIF7" s="111"/>
      <c r="RIG7" s="111"/>
      <c r="RIH7" s="111"/>
      <c r="RII7" s="111"/>
      <c r="RIJ7" s="111"/>
      <c r="RIK7" s="111"/>
      <c r="RIL7" s="111"/>
      <c r="RIM7" s="111"/>
      <c r="RIN7" s="111"/>
      <c r="RIO7" s="111"/>
      <c r="RIP7" s="111"/>
      <c r="RIQ7" s="111"/>
      <c r="RIR7" s="111"/>
      <c r="RIS7" s="111"/>
      <c r="RIT7" s="111"/>
      <c r="RIU7" s="111"/>
      <c r="RIV7" s="111"/>
      <c r="RIW7" s="111"/>
      <c r="RIX7" s="111"/>
      <c r="RIY7" s="111"/>
      <c r="RIZ7" s="111"/>
      <c r="RJA7" s="111"/>
      <c r="RJB7" s="111"/>
      <c r="RJC7" s="111"/>
      <c r="RJD7" s="111"/>
      <c r="RJE7" s="111"/>
      <c r="RJF7" s="111"/>
      <c r="RJG7" s="111"/>
      <c r="RJH7" s="111"/>
      <c r="RJI7" s="111"/>
      <c r="RJJ7" s="111"/>
      <c r="RJK7" s="111"/>
      <c r="RJL7" s="111"/>
      <c r="RJM7" s="111"/>
      <c r="RJN7" s="111"/>
      <c r="RJO7" s="111"/>
      <c r="RJP7" s="111"/>
      <c r="RJQ7" s="111"/>
      <c r="RJR7" s="111"/>
      <c r="RJS7" s="111"/>
      <c r="RJT7" s="111"/>
      <c r="RJU7" s="111"/>
      <c r="RJV7" s="111"/>
      <c r="RJW7" s="111"/>
      <c r="RJX7" s="111"/>
      <c r="RJY7" s="111"/>
      <c r="RJZ7" s="111"/>
      <c r="RKA7" s="111"/>
      <c r="RKB7" s="111"/>
      <c r="RKC7" s="111"/>
      <c r="RKD7" s="111"/>
      <c r="RKE7" s="111"/>
      <c r="RKF7" s="111"/>
      <c r="RKG7" s="111"/>
      <c r="RKH7" s="111"/>
      <c r="RKI7" s="111"/>
      <c r="RKJ7" s="111"/>
      <c r="RKK7" s="111"/>
      <c r="RKL7" s="111"/>
      <c r="RKM7" s="111"/>
      <c r="RKN7" s="111"/>
      <c r="RKO7" s="111"/>
      <c r="RKP7" s="111"/>
      <c r="RKQ7" s="111"/>
      <c r="RKR7" s="111"/>
      <c r="RKS7" s="111"/>
      <c r="RKT7" s="111"/>
      <c r="RKU7" s="111"/>
      <c r="RKV7" s="111"/>
      <c r="RKW7" s="111"/>
      <c r="RKX7" s="111"/>
      <c r="RKY7" s="111"/>
      <c r="RKZ7" s="111"/>
      <c r="RLA7" s="111"/>
      <c r="RLB7" s="111"/>
      <c r="RLC7" s="111"/>
      <c r="RLD7" s="111"/>
      <c r="RLE7" s="111"/>
      <c r="RLF7" s="111"/>
      <c r="RLG7" s="111"/>
      <c r="RLH7" s="111"/>
      <c r="RLI7" s="111"/>
      <c r="RLJ7" s="111"/>
      <c r="RLK7" s="111"/>
      <c r="RLL7" s="111"/>
      <c r="RLM7" s="111"/>
      <c r="RLN7" s="111"/>
      <c r="RLO7" s="111"/>
      <c r="RLP7" s="111"/>
      <c r="RLQ7" s="111"/>
      <c r="RLR7" s="111"/>
      <c r="RLS7" s="111"/>
      <c r="RLT7" s="111"/>
      <c r="RLU7" s="111"/>
      <c r="RLV7" s="111"/>
      <c r="RLW7" s="111"/>
      <c r="RLX7" s="111"/>
      <c r="RLY7" s="111"/>
      <c r="RLZ7" s="111"/>
      <c r="RMA7" s="111"/>
      <c r="RMB7" s="111"/>
      <c r="RMC7" s="111"/>
      <c r="RMD7" s="111"/>
      <c r="RME7" s="111"/>
      <c r="RMF7" s="111"/>
      <c r="RMG7" s="111"/>
      <c r="RMH7" s="111"/>
      <c r="RMI7" s="111"/>
      <c r="RMJ7" s="111"/>
      <c r="RMK7" s="111"/>
      <c r="RML7" s="111"/>
      <c r="RMM7" s="111"/>
      <c r="RMN7" s="111"/>
      <c r="RMO7" s="111"/>
      <c r="RMP7" s="111"/>
      <c r="RMQ7" s="111"/>
      <c r="RMR7" s="111"/>
      <c r="RMS7" s="111"/>
      <c r="RMT7" s="111"/>
      <c r="RMU7" s="111"/>
      <c r="RMV7" s="111"/>
      <c r="RMW7" s="111"/>
      <c r="RMX7" s="111"/>
      <c r="RMY7" s="111"/>
      <c r="RMZ7" s="111"/>
      <c r="RNA7" s="111"/>
      <c r="RNB7" s="111"/>
      <c r="RNC7" s="111"/>
      <c r="RND7" s="111"/>
      <c r="RNE7" s="111"/>
      <c r="RNF7" s="111"/>
      <c r="RNG7" s="111"/>
      <c r="RNH7" s="111"/>
      <c r="RNI7" s="111"/>
      <c r="RNJ7" s="111"/>
      <c r="RNK7" s="111"/>
      <c r="RNL7" s="111"/>
      <c r="RNM7" s="111"/>
      <c r="RNN7" s="111"/>
      <c r="RNO7" s="111"/>
      <c r="RNP7" s="111"/>
      <c r="RNQ7" s="111"/>
      <c r="RNR7" s="111"/>
      <c r="RNS7" s="111"/>
      <c r="RNT7" s="111"/>
      <c r="RNU7" s="111"/>
      <c r="RNV7" s="111"/>
      <c r="RNW7" s="111"/>
      <c r="RNX7" s="111"/>
      <c r="RNY7" s="111"/>
      <c r="RNZ7" s="111"/>
      <c r="ROA7" s="111"/>
      <c r="ROB7" s="111"/>
      <c r="ROC7" s="111"/>
      <c r="ROD7" s="111"/>
      <c r="ROE7" s="111"/>
      <c r="ROF7" s="111"/>
      <c r="ROG7" s="111"/>
      <c r="ROH7" s="111"/>
      <c r="ROI7" s="111"/>
      <c r="ROJ7" s="111"/>
      <c r="ROK7" s="111"/>
      <c r="ROL7" s="111"/>
      <c r="ROM7" s="111"/>
      <c r="RON7" s="111"/>
      <c r="ROO7" s="111"/>
      <c r="ROP7" s="111"/>
      <c r="ROQ7" s="111"/>
      <c r="ROR7" s="111"/>
      <c r="ROS7" s="111"/>
      <c r="ROT7" s="111"/>
      <c r="ROU7" s="111"/>
      <c r="ROV7" s="111"/>
      <c r="ROW7" s="111"/>
      <c r="ROX7" s="111"/>
      <c r="ROY7" s="111"/>
      <c r="ROZ7" s="111"/>
      <c r="RPA7" s="111"/>
      <c r="RPB7" s="111"/>
      <c r="RPC7" s="111"/>
      <c r="RPD7" s="111"/>
      <c r="RPE7" s="111"/>
      <c r="RPF7" s="111"/>
      <c r="RPG7" s="111"/>
      <c r="RPH7" s="111"/>
      <c r="RPI7" s="111"/>
      <c r="RPJ7" s="111"/>
      <c r="RPK7" s="111"/>
      <c r="RPL7" s="111"/>
      <c r="RPM7" s="111"/>
      <c r="RPN7" s="111"/>
      <c r="RPO7" s="111"/>
      <c r="RPP7" s="111"/>
      <c r="RPQ7" s="111"/>
      <c r="RPR7" s="111"/>
      <c r="RPS7" s="111"/>
      <c r="RPT7" s="111"/>
      <c r="RPU7" s="111"/>
      <c r="RPV7" s="111"/>
      <c r="RPW7" s="111"/>
      <c r="RPX7" s="111"/>
      <c r="RPY7" s="111"/>
      <c r="RPZ7" s="111"/>
      <c r="RQA7" s="111"/>
      <c r="RQB7" s="111"/>
      <c r="RQC7" s="111"/>
      <c r="RQD7" s="111"/>
      <c r="RQE7" s="111"/>
      <c r="RQF7" s="111"/>
      <c r="RQG7" s="111"/>
      <c r="RQH7" s="111"/>
      <c r="RQI7" s="111"/>
      <c r="RQJ7" s="111"/>
      <c r="RQK7" s="111"/>
      <c r="RQL7" s="111"/>
      <c r="RQM7" s="111"/>
      <c r="RQN7" s="111"/>
      <c r="RQO7" s="111"/>
      <c r="RQP7" s="111"/>
      <c r="RQQ7" s="111"/>
      <c r="RQR7" s="111"/>
      <c r="RQS7" s="111"/>
      <c r="RQT7" s="111"/>
      <c r="RQU7" s="111"/>
      <c r="RQV7" s="111"/>
      <c r="RQW7" s="111"/>
      <c r="RQX7" s="111"/>
      <c r="RQY7" s="111"/>
      <c r="RQZ7" s="111"/>
      <c r="RRA7" s="111"/>
      <c r="RRB7" s="111"/>
      <c r="RRC7" s="111"/>
      <c r="RRD7" s="111"/>
      <c r="RRE7" s="111"/>
      <c r="RRF7" s="111"/>
      <c r="RRG7" s="111"/>
      <c r="RRH7" s="111"/>
      <c r="RRI7" s="111"/>
      <c r="RRJ7" s="111"/>
      <c r="RRK7" s="111"/>
      <c r="RRL7" s="111"/>
      <c r="RRM7" s="111"/>
      <c r="RRN7" s="111"/>
      <c r="RRO7" s="111"/>
      <c r="RRP7" s="111"/>
      <c r="RRQ7" s="111"/>
      <c r="RRR7" s="111"/>
      <c r="RRS7" s="111"/>
      <c r="RRT7" s="111"/>
      <c r="RRU7" s="111"/>
      <c r="RRV7" s="111"/>
      <c r="RRW7" s="111"/>
      <c r="RRX7" s="111"/>
      <c r="RRY7" s="111"/>
      <c r="RRZ7" s="111"/>
      <c r="RSA7" s="111"/>
      <c r="RSB7" s="111"/>
      <c r="RSC7" s="111"/>
      <c r="RSD7" s="111"/>
      <c r="RSE7" s="111"/>
      <c r="RSF7" s="111"/>
      <c r="RSG7" s="111"/>
      <c r="RSH7" s="111"/>
      <c r="RSI7" s="111"/>
      <c r="RSJ7" s="111"/>
      <c r="RSK7" s="111"/>
      <c r="RSL7" s="111"/>
      <c r="RSM7" s="111"/>
      <c r="RSN7" s="111"/>
      <c r="RSO7" s="111"/>
      <c r="RSP7" s="111"/>
      <c r="RSQ7" s="111"/>
      <c r="RSR7" s="111"/>
      <c r="RSS7" s="111"/>
      <c r="RST7" s="111"/>
      <c r="RSU7" s="111"/>
      <c r="RSV7" s="111"/>
      <c r="RSW7" s="111"/>
      <c r="RSX7" s="111"/>
      <c r="RSY7" s="111"/>
      <c r="RSZ7" s="111"/>
      <c r="RTA7" s="111"/>
      <c r="RTB7" s="111"/>
      <c r="RTC7" s="111"/>
      <c r="RTD7" s="111"/>
      <c r="RTE7" s="111"/>
      <c r="RTF7" s="111"/>
      <c r="RTG7" s="111"/>
      <c r="RTH7" s="111"/>
      <c r="RTI7" s="111"/>
      <c r="RTJ7" s="111"/>
      <c r="RTK7" s="111"/>
      <c r="RTL7" s="111"/>
      <c r="RTM7" s="111"/>
      <c r="RTN7" s="111"/>
      <c r="RTO7" s="111"/>
      <c r="RTP7" s="111"/>
      <c r="RTQ7" s="111"/>
      <c r="RTR7" s="111"/>
      <c r="RTS7" s="111"/>
      <c r="RTT7" s="111"/>
      <c r="RTU7" s="111"/>
      <c r="RTV7" s="111"/>
      <c r="RTW7" s="111"/>
      <c r="RTX7" s="111"/>
      <c r="RTY7" s="111"/>
      <c r="RTZ7" s="111"/>
      <c r="RUA7" s="111"/>
      <c r="RUB7" s="111"/>
      <c r="RUC7" s="111"/>
      <c r="RUD7" s="111"/>
      <c r="RUE7" s="111"/>
      <c r="RUF7" s="111"/>
      <c r="RUG7" s="111"/>
      <c r="RUH7" s="111"/>
      <c r="RUI7" s="111"/>
      <c r="RUJ7" s="111"/>
      <c r="RUK7" s="111"/>
      <c r="RUL7" s="111"/>
      <c r="RUM7" s="111"/>
      <c r="RUN7" s="111"/>
      <c r="RUO7" s="111"/>
      <c r="RUP7" s="111"/>
      <c r="RUQ7" s="111"/>
      <c r="RUR7" s="111"/>
      <c r="RUS7" s="111"/>
      <c r="RUT7" s="111"/>
      <c r="RUU7" s="111"/>
      <c r="RUV7" s="111"/>
      <c r="RUW7" s="111"/>
      <c r="RUX7" s="111"/>
      <c r="RUY7" s="111"/>
      <c r="RUZ7" s="111"/>
      <c r="RVA7" s="111"/>
      <c r="RVB7" s="111"/>
      <c r="RVC7" s="111"/>
      <c r="RVD7" s="111"/>
      <c r="RVE7" s="111"/>
      <c r="RVF7" s="111"/>
      <c r="RVG7" s="111"/>
      <c r="RVH7" s="111"/>
      <c r="RVI7" s="111"/>
      <c r="RVJ7" s="111"/>
      <c r="RVK7" s="111"/>
      <c r="RVL7" s="111"/>
      <c r="RVM7" s="111"/>
      <c r="RVN7" s="111"/>
      <c r="RVO7" s="111"/>
      <c r="RVP7" s="111"/>
      <c r="RVQ7" s="111"/>
      <c r="RVR7" s="111"/>
      <c r="RVS7" s="111"/>
      <c r="RVT7" s="111"/>
      <c r="RVU7" s="111"/>
      <c r="RVV7" s="111"/>
      <c r="RVW7" s="111"/>
      <c r="RVX7" s="111"/>
      <c r="RVY7" s="111"/>
      <c r="RVZ7" s="111"/>
      <c r="RWA7" s="111"/>
      <c r="RWB7" s="111"/>
      <c r="RWC7" s="111"/>
      <c r="RWD7" s="111"/>
      <c r="RWE7" s="111"/>
      <c r="RWF7" s="111"/>
      <c r="RWG7" s="111"/>
      <c r="RWH7" s="111"/>
      <c r="RWI7" s="111"/>
      <c r="RWJ7" s="111"/>
      <c r="RWK7" s="111"/>
      <c r="RWL7" s="111"/>
      <c r="RWM7" s="111"/>
      <c r="RWN7" s="111"/>
      <c r="RWO7" s="111"/>
      <c r="RWP7" s="111"/>
      <c r="RWQ7" s="111"/>
      <c r="RWR7" s="111"/>
      <c r="RWS7" s="111"/>
      <c r="RWT7" s="111"/>
      <c r="RWU7" s="111"/>
      <c r="RWV7" s="111"/>
      <c r="RWW7" s="111"/>
      <c r="RWX7" s="111"/>
      <c r="RWY7" s="111"/>
      <c r="RWZ7" s="111"/>
      <c r="RXA7" s="111"/>
      <c r="RXB7" s="111"/>
      <c r="RXC7" s="111"/>
      <c r="RXD7" s="111"/>
      <c r="RXE7" s="111"/>
      <c r="RXF7" s="111"/>
      <c r="RXG7" s="111"/>
      <c r="RXH7" s="111"/>
      <c r="RXI7" s="111"/>
      <c r="RXJ7" s="111"/>
      <c r="RXK7" s="111"/>
      <c r="RXL7" s="111"/>
      <c r="RXM7" s="111"/>
      <c r="RXN7" s="111"/>
      <c r="RXO7" s="111"/>
      <c r="RXP7" s="111"/>
      <c r="RXQ7" s="111"/>
      <c r="RXR7" s="111"/>
      <c r="RXS7" s="111"/>
      <c r="RXT7" s="111"/>
      <c r="RXU7" s="111"/>
      <c r="RXV7" s="111"/>
      <c r="RXW7" s="111"/>
      <c r="RXX7" s="111"/>
      <c r="RXY7" s="111"/>
      <c r="RXZ7" s="111"/>
      <c r="RYA7" s="111"/>
      <c r="RYB7" s="111"/>
      <c r="RYC7" s="111"/>
      <c r="RYD7" s="111"/>
      <c r="RYE7" s="111"/>
      <c r="RYF7" s="111"/>
      <c r="RYG7" s="111"/>
      <c r="RYH7" s="111"/>
      <c r="RYI7" s="111"/>
      <c r="RYJ7" s="111"/>
      <c r="RYK7" s="111"/>
      <c r="RYL7" s="111"/>
      <c r="RYM7" s="111"/>
      <c r="RYN7" s="111"/>
      <c r="RYO7" s="111"/>
      <c r="RYP7" s="111"/>
      <c r="RYQ7" s="111"/>
      <c r="RYR7" s="111"/>
      <c r="RYS7" s="111"/>
      <c r="RYT7" s="111"/>
      <c r="RYU7" s="111"/>
      <c r="RYV7" s="111"/>
      <c r="RYW7" s="111"/>
      <c r="RYX7" s="111"/>
      <c r="RYY7" s="111"/>
      <c r="RYZ7" s="111"/>
      <c r="RZA7" s="111"/>
      <c r="RZB7" s="111"/>
      <c r="RZC7" s="111"/>
      <c r="RZD7" s="111"/>
      <c r="RZE7" s="111"/>
      <c r="RZF7" s="111"/>
      <c r="RZG7" s="111"/>
      <c r="RZH7" s="111"/>
      <c r="RZI7" s="111"/>
      <c r="RZJ7" s="111"/>
      <c r="RZK7" s="111"/>
      <c r="RZL7" s="111"/>
      <c r="RZM7" s="111"/>
      <c r="RZN7" s="111"/>
      <c r="RZO7" s="111"/>
      <c r="RZP7" s="111"/>
      <c r="RZQ7" s="111"/>
      <c r="RZR7" s="111"/>
      <c r="RZS7" s="111"/>
      <c r="RZT7" s="111"/>
      <c r="RZU7" s="111"/>
      <c r="RZV7" s="111"/>
      <c r="RZW7" s="111"/>
      <c r="RZX7" s="111"/>
      <c r="RZY7" s="111"/>
      <c r="RZZ7" s="111"/>
      <c r="SAA7" s="111"/>
      <c r="SAB7" s="111"/>
      <c r="SAC7" s="111"/>
      <c r="SAD7" s="111"/>
      <c r="SAE7" s="111"/>
      <c r="SAF7" s="111"/>
      <c r="SAG7" s="111"/>
      <c r="SAH7" s="111"/>
      <c r="SAI7" s="111"/>
      <c r="SAJ7" s="111"/>
      <c r="SAK7" s="111"/>
      <c r="SAL7" s="111"/>
      <c r="SAM7" s="111"/>
      <c r="SAN7" s="111"/>
      <c r="SAO7" s="111"/>
      <c r="SAP7" s="111"/>
      <c r="SAQ7" s="111"/>
      <c r="SAR7" s="111"/>
      <c r="SAS7" s="111"/>
      <c r="SAT7" s="111"/>
      <c r="SAU7" s="111"/>
      <c r="SAV7" s="111"/>
      <c r="SAW7" s="111"/>
      <c r="SAX7" s="111"/>
      <c r="SAY7" s="111"/>
      <c r="SAZ7" s="111"/>
      <c r="SBA7" s="111"/>
      <c r="SBB7" s="111"/>
      <c r="SBC7" s="111"/>
      <c r="SBD7" s="111"/>
      <c r="SBE7" s="111"/>
      <c r="SBF7" s="111"/>
      <c r="SBG7" s="111"/>
      <c r="SBH7" s="111"/>
      <c r="SBI7" s="111"/>
      <c r="SBJ7" s="111"/>
      <c r="SBK7" s="111"/>
      <c r="SBL7" s="111"/>
      <c r="SBM7" s="111"/>
      <c r="SBN7" s="111"/>
      <c r="SBO7" s="111"/>
      <c r="SBP7" s="111"/>
      <c r="SBQ7" s="111"/>
      <c r="SBR7" s="111"/>
      <c r="SBS7" s="111"/>
      <c r="SBT7" s="111"/>
      <c r="SBU7" s="111"/>
      <c r="SBV7" s="111"/>
      <c r="SBW7" s="111"/>
      <c r="SBX7" s="111"/>
      <c r="SBY7" s="111"/>
      <c r="SBZ7" s="111"/>
      <c r="SCA7" s="111"/>
      <c r="SCB7" s="111"/>
      <c r="SCC7" s="111"/>
      <c r="SCD7" s="111"/>
      <c r="SCE7" s="111"/>
      <c r="SCF7" s="111"/>
      <c r="SCG7" s="111"/>
      <c r="SCH7" s="111"/>
      <c r="SCI7" s="111"/>
      <c r="SCJ7" s="111"/>
      <c r="SCK7" s="111"/>
      <c r="SCL7" s="111"/>
      <c r="SCM7" s="111"/>
      <c r="SCN7" s="111"/>
      <c r="SCO7" s="111"/>
      <c r="SCP7" s="111"/>
      <c r="SCQ7" s="111"/>
      <c r="SCR7" s="111"/>
      <c r="SCS7" s="111"/>
      <c r="SCT7" s="111"/>
      <c r="SCU7" s="111"/>
      <c r="SCV7" s="111"/>
      <c r="SCW7" s="111"/>
      <c r="SCX7" s="111"/>
      <c r="SCY7" s="111"/>
      <c r="SCZ7" s="111"/>
      <c r="SDA7" s="111"/>
      <c r="SDB7" s="111"/>
      <c r="SDC7" s="111"/>
      <c r="SDD7" s="111"/>
      <c r="SDE7" s="111"/>
      <c r="SDF7" s="111"/>
      <c r="SDG7" s="111"/>
      <c r="SDH7" s="111"/>
      <c r="SDI7" s="111"/>
      <c r="SDJ7" s="111"/>
      <c r="SDK7" s="111"/>
      <c r="SDL7" s="111"/>
      <c r="SDM7" s="111"/>
      <c r="SDN7" s="111"/>
      <c r="SDO7" s="111"/>
      <c r="SDP7" s="111"/>
      <c r="SDQ7" s="111"/>
      <c r="SDR7" s="111"/>
      <c r="SDS7" s="111"/>
      <c r="SDT7" s="111"/>
      <c r="SDU7" s="111"/>
      <c r="SDV7" s="111"/>
      <c r="SDW7" s="111"/>
      <c r="SDX7" s="111"/>
      <c r="SDY7" s="111"/>
      <c r="SDZ7" s="111"/>
      <c r="SEA7" s="111"/>
      <c r="SEB7" s="111"/>
      <c r="SEC7" s="111"/>
      <c r="SED7" s="111"/>
      <c r="SEE7" s="111"/>
      <c r="SEF7" s="111"/>
      <c r="SEG7" s="111"/>
      <c r="SEH7" s="111"/>
      <c r="SEI7" s="111"/>
      <c r="SEJ7" s="111"/>
      <c r="SEK7" s="111"/>
      <c r="SEL7" s="111"/>
      <c r="SEM7" s="111"/>
      <c r="SEN7" s="111"/>
      <c r="SEO7" s="111"/>
      <c r="SEP7" s="111"/>
      <c r="SEQ7" s="111"/>
      <c r="SER7" s="111"/>
      <c r="SES7" s="111"/>
      <c r="SET7" s="111"/>
      <c r="SEU7" s="111"/>
      <c r="SEV7" s="111"/>
      <c r="SEW7" s="111"/>
      <c r="SEX7" s="111"/>
      <c r="SEY7" s="111"/>
      <c r="SEZ7" s="111"/>
      <c r="SFA7" s="111"/>
      <c r="SFB7" s="111"/>
      <c r="SFC7" s="111"/>
      <c r="SFD7" s="111"/>
      <c r="SFE7" s="111"/>
      <c r="SFF7" s="111"/>
      <c r="SFG7" s="111"/>
      <c r="SFH7" s="111"/>
      <c r="SFI7" s="111"/>
      <c r="SFJ7" s="111"/>
      <c r="SFK7" s="111"/>
      <c r="SFL7" s="111"/>
      <c r="SFM7" s="111"/>
      <c r="SFN7" s="111"/>
      <c r="SFO7" s="111"/>
      <c r="SFP7" s="111"/>
      <c r="SFQ7" s="111"/>
      <c r="SFR7" s="111"/>
      <c r="SFS7" s="111"/>
      <c r="SFT7" s="111"/>
      <c r="SFU7" s="111"/>
      <c r="SFV7" s="111"/>
      <c r="SFW7" s="111"/>
      <c r="SFX7" s="111"/>
      <c r="SFY7" s="111"/>
      <c r="SFZ7" s="111"/>
      <c r="SGA7" s="111"/>
      <c r="SGB7" s="111"/>
      <c r="SGC7" s="111"/>
      <c r="SGD7" s="111"/>
      <c r="SGE7" s="111"/>
      <c r="SGF7" s="111"/>
      <c r="SGG7" s="111"/>
      <c r="SGH7" s="111"/>
      <c r="SGI7" s="111"/>
      <c r="SGJ7" s="111"/>
      <c r="SGK7" s="111"/>
      <c r="SGL7" s="111"/>
      <c r="SGM7" s="111"/>
      <c r="SGN7" s="111"/>
      <c r="SGO7" s="111"/>
      <c r="SGP7" s="111"/>
      <c r="SGQ7" s="111"/>
      <c r="SGR7" s="111"/>
      <c r="SGS7" s="111"/>
      <c r="SGT7" s="111"/>
      <c r="SGU7" s="111"/>
      <c r="SGV7" s="111"/>
      <c r="SGW7" s="111"/>
      <c r="SGX7" s="111"/>
      <c r="SGY7" s="111"/>
      <c r="SGZ7" s="111"/>
      <c r="SHA7" s="111"/>
      <c r="SHB7" s="111"/>
      <c r="SHC7" s="111"/>
      <c r="SHD7" s="111"/>
      <c r="SHE7" s="111"/>
      <c r="SHF7" s="111"/>
      <c r="SHG7" s="111"/>
      <c r="SHH7" s="111"/>
      <c r="SHI7" s="111"/>
      <c r="SHJ7" s="111"/>
      <c r="SHK7" s="111"/>
      <c r="SHL7" s="111"/>
      <c r="SHM7" s="111"/>
      <c r="SHN7" s="111"/>
      <c r="SHO7" s="111"/>
      <c r="SHP7" s="111"/>
      <c r="SHQ7" s="111"/>
      <c r="SHR7" s="111"/>
      <c r="SHS7" s="111"/>
      <c r="SHT7" s="111"/>
      <c r="SHU7" s="111"/>
      <c r="SHV7" s="111"/>
      <c r="SHW7" s="111"/>
      <c r="SHX7" s="111"/>
      <c r="SHY7" s="111"/>
      <c r="SHZ7" s="111"/>
      <c r="SIA7" s="111"/>
      <c r="SIB7" s="111"/>
      <c r="SIC7" s="111"/>
      <c r="SID7" s="111"/>
      <c r="SIE7" s="111"/>
      <c r="SIF7" s="111"/>
      <c r="SIG7" s="111"/>
      <c r="SIH7" s="111"/>
      <c r="SII7" s="111"/>
      <c r="SIJ7" s="111"/>
      <c r="SIK7" s="111"/>
      <c r="SIL7" s="111"/>
      <c r="SIM7" s="111"/>
      <c r="SIN7" s="111"/>
      <c r="SIO7" s="111"/>
      <c r="SIP7" s="111"/>
      <c r="SIQ7" s="111"/>
      <c r="SIR7" s="111"/>
      <c r="SIS7" s="111"/>
      <c r="SIT7" s="111"/>
      <c r="SIU7" s="111"/>
      <c r="SIV7" s="111"/>
      <c r="SIW7" s="111"/>
      <c r="SIX7" s="111"/>
      <c r="SIY7" s="111"/>
      <c r="SIZ7" s="111"/>
      <c r="SJA7" s="111"/>
      <c r="SJB7" s="111"/>
      <c r="SJC7" s="111"/>
      <c r="SJD7" s="111"/>
      <c r="SJE7" s="111"/>
      <c r="SJF7" s="111"/>
      <c r="SJG7" s="111"/>
      <c r="SJH7" s="111"/>
      <c r="SJI7" s="111"/>
      <c r="SJJ7" s="111"/>
      <c r="SJK7" s="111"/>
      <c r="SJL7" s="111"/>
      <c r="SJM7" s="111"/>
      <c r="SJN7" s="111"/>
      <c r="SJO7" s="111"/>
      <c r="SJP7" s="111"/>
      <c r="SJQ7" s="111"/>
      <c r="SJR7" s="111"/>
      <c r="SJS7" s="111"/>
      <c r="SJT7" s="111"/>
      <c r="SJU7" s="111"/>
      <c r="SJV7" s="111"/>
      <c r="SJW7" s="111"/>
      <c r="SJX7" s="111"/>
      <c r="SJY7" s="111"/>
      <c r="SJZ7" s="111"/>
      <c r="SKA7" s="111"/>
      <c r="SKB7" s="111"/>
      <c r="SKC7" s="111"/>
      <c r="SKD7" s="111"/>
      <c r="SKE7" s="111"/>
      <c r="SKF7" s="111"/>
      <c r="SKG7" s="111"/>
      <c r="SKH7" s="111"/>
      <c r="SKI7" s="111"/>
      <c r="SKJ7" s="111"/>
      <c r="SKK7" s="111"/>
      <c r="SKL7" s="111"/>
      <c r="SKM7" s="111"/>
      <c r="SKN7" s="111"/>
      <c r="SKO7" s="111"/>
      <c r="SKP7" s="111"/>
      <c r="SKQ7" s="111"/>
      <c r="SKR7" s="111"/>
      <c r="SKS7" s="111"/>
      <c r="SKT7" s="111"/>
      <c r="SKU7" s="111"/>
      <c r="SKV7" s="111"/>
      <c r="SKW7" s="111"/>
      <c r="SKX7" s="111"/>
      <c r="SKY7" s="111"/>
      <c r="SKZ7" s="111"/>
      <c r="SLA7" s="111"/>
      <c r="SLB7" s="111"/>
      <c r="SLC7" s="111"/>
      <c r="SLD7" s="111"/>
      <c r="SLE7" s="111"/>
      <c r="SLF7" s="111"/>
      <c r="SLG7" s="111"/>
      <c r="SLH7" s="111"/>
      <c r="SLI7" s="111"/>
      <c r="SLJ7" s="111"/>
      <c r="SLK7" s="111"/>
      <c r="SLL7" s="111"/>
      <c r="SLM7" s="111"/>
      <c r="SLN7" s="111"/>
      <c r="SLO7" s="111"/>
      <c r="SLP7" s="111"/>
      <c r="SLQ7" s="111"/>
      <c r="SLR7" s="111"/>
      <c r="SLS7" s="111"/>
      <c r="SLT7" s="111"/>
      <c r="SLU7" s="111"/>
      <c r="SLV7" s="111"/>
      <c r="SLW7" s="111"/>
      <c r="SLX7" s="111"/>
      <c r="SLY7" s="111"/>
      <c r="SLZ7" s="111"/>
      <c r="SMA7" s="111"/>
      <c r="SMB7" s="111"/>
      <c r="SMC7" s="111"/>
      <c r="SMD7" s="111"/>
      <c r="SME7" s="111"/>
      <c r="SMF7" s="111"/>
      <c r="SMG7" s="111"/>
      <c r="SMH7" s="111"/>
      <c r="SMI7" s="111"/>
      <c r="SMJ7" s="111"/>
      <c r="SMK7" s="111"/>
      <c r="SML7" s="111"/>
      <c r="SMM7" s="111"/>
      <c r="SMN7" s="111"/>
      <c r="SMO7" s="111"/>
      <c r="SMP7" s="111"/>
      <c r="SMQ7" s="111"/>
      <c r="SMR7" s="111"/>
      <c r="SMS7" s="111"/>
      <c r="SMT7" s="111"/>
      <c r="SMU7" s="111"/>
      <c r="SMV7" s="111"/>
      <c r="SMW7" s="111"/>
      <c r="SMX7" s="111"/>
      <c r="SMY7" s="111"/>
      <c r="SMZ7" s="111"/>
      <c r="SNA7" s="111"/>
      <c r="SNB7" s="111"/>
      <c r="SNC7" s="111"/>
      <c r="SND7" s="111"/>
      <c r="SNE7" s="111"/>
      <c r="SNF7" s="111"/>
      <c r="SNG7" s="111"/>
      <c r="SNH7" s="111"/>
      <c r="SNI7" s="111"/>
      <c r="SNJ7" s="111"/>
      <c r="SNK7" s="111"/>
      <c r="SNL7" s="111"/>
      <c r="SNM7" s="111"/>
      <c r="SNN7" s="111"/>
      <c r="SNO7" s="111"/>
      <c r="SNP7" s="111"/>
      <c r="SNQ7" s="111"/>
      <c r="SNR7" s="111"/>
      <c r="SNS7" s="111"/>
      <c r="SNT7" s="111"/>
      <c r="SNU7" s="111"/>
      <c r="SNV7" s="111"/>
      <c r="SNW7" s="111"/>
      <c r="SNX7" s="111"/>
      <c r="SNY7" s="111"/>
      <c r="SNZ7" s="111"/>
      <c r="SOA7" s="111"/>
      <c r="SOB7" s="111"/>
      <c r="SOC7" s="111"/>
      <c r="SOD7" s="111"/>
      <c r="SOE7" s="111"/>
      <c r="SOF7" s="111"/>
      <c r="SOG7" s="111"/>
      <c r="SOH7" s="111"/>
      <c r="SOI7" s="111"/>
      <c r="SOJ7" s="111"/>
      <c r="SOK7" s="111"/>
      <c r="SOL7" s="111"/>
      <c r="SOM7" s="111"/>
      <c r="SON7" s="111"/>
      <c r="SOO7" s="111"/>
      <c r="SOP7" s="111"/>
      <c r="SOQ7" s="111"/>
      <c r="SOR7" s="111"/>
      <c r="SOS7" s="111"/>
      <c r="SOT7" s="111"/>
      <c r="SOU7" s="111"/>
      <c r="SOV7" s="111"/>
      <c r="SOW7" s="111"/>
      <c r="SOX7" s="111"/>
      <c r="SOY7" s="111"/>
      <c r="SOZ7" s="111"/>
      <c r="SPA7" s="111"/>
      <c r="SPB7" s="111"/>
      <c r="SPC7" s="111"/>
      <c r="SPD7" s="111"/>
      <c r="SPE7" s="111"/>
      <c r="SPF7" s="111"/>
      <c r="SPG7" s="111"/>
      <c r="SPH7" s="111"/>
      <c r="SPI7" s="111"/>
      <c r="SPJ7" s="111"/>
      <c r="SPK7" s="111"/>
      <c r="SPL7" s="111"/>
      <c r="SPM7" s="111"/>
      <c r="SPN7" s="111"/>
      <c r="SPO7" s="111"/>
      <c r="SPP7" s="111"/>
      <c r="SPQ7" s="111"/>
      <c r="SPR7" s="111"/>
      <c r="SPS7" s="111"/>
      <c r="SPT7" s="111"/>
      <c r="SPU7" s="111"/>
      <c r="SPV7" s="111"/>
      <c r="SPW7" s="111"/>
      <c r="SPX7" s="111"/>
      <c r="SPY7" s="111"/>
      <c r="SPZ7" s="111"/>
      <c r="SQA7" s="111"/>
      <c r="SQB7" s="111"/>
      <c r="SQC7" s="111"/>
      <c r="SQD7" s="111"/>
      <c r="SQE7" s="111"/>
      <c r="SQF7" s="111"/>
      <c r="SQG7" s="111"/>
      <c r="SQH7" s="111"/>
      <c r="SQI7" s="111"/>
      <c r="SQJ7" s="111"/>
      <c r="SQK7" s="111"/>
      <c r="SQL7" s="111"/>
      <c r="SQM7" s="111"/>
      <c r="SQN7" s="111"/>
      <c r="SQO7" s="111"/>
      <c r="SQP7" s="111"/>
      <c r="SQQ7" s="111"/>
      <c r="SQR7" s="111"/>
      <c r="SQS7" s="111"/>
      <c r="SQT7" s="111"/>
      <c r="SQU7" s="111"/>
      <c r="SQV7" s="111"/>
      <c r="SQW7" s="111"/>
      <c r="SQX7" s="111"/>
      <c r="SQY7" s="111"/>
      <c r="SQZ7" s="111"/>
      <c r="SRA7" s="111"/>
      <c r="SRB7" s="111"/>
      <c r="SRC7" s="111"/>
      <c r="SRD7" s="111"/>
      <c r="SRE7" s="111"/>
      <c r="SRF7" s="111"/>
      <c r="SRG7" s="111"/>
      <c r="SRH7" s="111"/>
      <c r="SRI7" s="111"/>
      <c r="SRJ7" s="111"/>
      <c r="SRK7" s="111"/>
      <c r="SRL7" s="111"/>
      <c r="SRM7" s="111"/>
      <c r="SRN7" s="111"/>
      <c r="SRO7" s="111"/>
      <c r="SRP7" s="111"/>
      <c r="SRQ7" s="111"/>
      <c r="SRR7" s="111"/>
      <c r="SRS7" s="111"/>
      <c r="SRT7" s="111"/>
      <c r="SRU7" s="111"/>
      <c r="SRV7" s="111"/>
      <c r="SRW7" s="111"/>
      <c r="SRX7" s="111"/>
      <c r="SRY7" s="111"/>
      <c r="SRZ7" s="111"/>
      <c r="SSA7" s="111"/>
      <c r="SSB7" s="111"/>
      <c r="SSC7" s="111"/>
      <c r="SSD7" s="111"/>
      <c r="SSE7" s="111"/>
      <c r="SSF7" s="111"/>
      <c r="SSG7" s="111"/>
      <c r="SSH7" s="111"/>
      <c r="SSI7" s="111"/>
      <c r="SSJ7" s="111"/>
      <c r="SSK7" s="111"/>
      <c r="SSL7" s="111"/>
      <c r="SSM7" s="111"/>
      <c r="SSN7" s="111"/>
      <c r="SSO7" s="111"/>
      <c r="SSP7" s="111"/>
      <c r="SSQ7" s="111"/>
      <c r="SSR7" s="111"/>
      <c r="SSS7" s="111"/>
      <c r="SST7" s="111"/>
      <c r="SSU7" s="111"/>
      <c r="SSV7" s="111"/>
      <c r="SSW7" s="111"/>
      <c r="SSX7" s="111"/>
      <c r="SSY7" s="111"/>
      <c r="SSZ7" s="111"/>
      <c r="STA7" s="111"/>
      <c r="STB7" s="111"/>
      <c r="STC7" s="111"/>
      <c r="STD7" s="111"/>
      <c r="STE7" s="111"/>
      <c r="STF7" s="111"/>
      <c r="STG7" s="111"/>
      <c r="STH7" s="111"/>
      <c r="STI7" s="111"/>
      <c r="STJ7" s="111"/>
      <c r="STK7" s="111"/>
      <c r="STL7" s="111"/>
      <c r="STM7" s="111"/>
      <c r="STN7" s="111"/>
      <c r="STO7" s="111"/>
      <c r="STP7" s="111"/>
      <c r="STQ7" s="111"/>
      <c r="STR7" s="111"/>
      <c r="STS7" s="111"/>
      <c r="STT7" s="111"/>
      <c r="STU7" s="111"/>
      <c r="STV7" s="111"/>
      <c r="STW7" s="111"/>
      <c r="STX7" s="111"/>
      <c r="STY7" s="111"/>
      <c r="STZ7" s="111"/>
      <c r="SUA7" s="111"/>
      <c r="SUB7" s="111"/>
      <c r="SUC7" s="111"/>
      <c r="SUD7" s="111"/>
      <c r="SUE7" s="111"/>
      <c r="SUF7" s="111"/>
      <c r="SUG7" s="111"/>
      <c r="SUH7" s="111"/>
      <c r="SUI7" s="111"/>
      <c r="SUJ7" s="111"/>
      <c r="SUK7" s="111"/>
      <c r="SUL7" s="111"/>
      <c r="SUM7" s="111"/>
      <c r="SUN7" s="111"/>
      <c r="SUO7" s="111"/>
      <c r="SUP7" s="111"/>
      <c r="SUQ7" s="111"/>
      <c r="SUR7" s="111"/>
      <c r="SUS7" s="111"/>
      <c r="SUT7" s="111"/>
      <c r="SUU7" s="111"/>
      <c r="SUV7" s="111"/>
      <c r="SUW7" s="111"/>
      <c r="SUX7" s="111"/>
      <c r="SUY7" s="111"/>
      <c r="SUZ7" s="111"/>
      <c r="SVA7" s="111"/>
      <c r="SVB7" s="111"/>
      <c r="SVC7" s="111"/>
      <c r="SVD7" s="111"/>
      <c r="SVE7" s="111"/>
      <c r="SVF7" s="111"/>
      <c r="SVG7" s="111"/>
      <c r="SVH7" s="111"/>
      <c r="SVI7" s="111"/>
      <c r="SVJ7" s="111"/>
      <c r="SVK7" s="111"/>
      <c r="SVL7" s="111"/>
      <c r="SVM7" s="111"/>
      <c r="SVN7" s="111"/>
      <c r="SVO7" s="111"/>
      <c r="SVP7" s="111"/>
      <c r="SVQ7" s="111"/>
      <c r="SVR7" s="111"/>
      <c r="SVS7" s="111"/>
      <c r="SVT7" s="111"/>
      <c r="SVU7" s="111"/>
      <c r="SVV7" s="111"/>
      <c r="SVW7" s="111"/>
      <c r="SVX7" s="111"/>
      <c r="SVY7" s="111"/>
      <c r="SVZ7" s="111"/>
      <c r="SWA7" s="111"/>
      <c r="SWB7" s="111"/>
      <c r="SWC7" s="111"/>
      <c r="SWD7" s="111"/>
      <c r="SWE7" s="111"/>
      <c r="SWF7" s="111"/>
      <c r="SWG7" s="111"/>
      <c r="SWH7" s="111"/>
      <c r="SWI7" s="111"/>
      <c r="SWJ7" s="111"/>
      <c r="SWK7" s="111"/>
      <c r="SWL7" s="111"/>
      <c r="SWM7" s="111"/>
      <c r="SWN7" s="111"/>
      <c r="SWO7" s="111"/>
      <c r="SWP7" s="111"/>
      <c r="SWQ7" s="111"/>
      <c r="SWR7" s="111"/>
      <c r="SWS7" s="111"/>
      <c r="SWT7" s="111"/>
      <c r="SWU7" s="111"/>
      <c r="SWV7" s="111"/>
      <c r="SWW7" s="111"/>
      <c r="SWX7" s="111"/>
      <c r="SWY7" s="111"/>
      <c r="SWZ7" s="111"/>
      <c r="SXA7" s="111"/>
      <c r="SXB7" s="111"/>
      <c r="SXC7" s="111"/>
      <c r="SXD7" s="111"/>
      <c r="SXE7" s="111"/>
      <c r="SXF7" s="111"/>
      <c r="SXG7" s="111"/>
      <c r="SXH7" s="111"/>
      <c r="SXI7" s="111"/>
      <c r="SXJ7" s="111"/>
      <c r="SXK7" s="111"/>
      <c r="SXL7" s="111"/>
      <c r="SXM7" s="111"/>
      <c r="SXN7" s="111"/>
      <c r="SXO7" s="111"/>
      <c r="SXP7" s="111"/>
      <c r="SXQ7" s="111"/>
      <c r="SXR7" s="111"/>
      <c r="SXS7" s="111"/>
      <c r="SXT7" s="111"/>
      <c r="SXU7" s="111"/>
      <c r="SXV7" s="111"/>
      <c r="SXW7" s="111"/>
      <c r="SXX7" s="111"/>
      <c r="SXY7" s="111"/>
      <c r="SXZ7" s="111"/>
      <c r="SYA7" s="111"/>
      <c r="SYB7" s="111"/>
      <c r="SYC7" s="111"/>
      <c r="SYD7" s="111"/>
      <c r="SYE7" s="111"/>
      <c r="SYF7" s="111"/>
      <c r="SYG7" s="111"/>
      <c r="SYH7" s="111"/>
      <c r="SYI7" s="111"/>
      <c r="SYJ7" s="111"/>
      <c r="SYK7" s="111"/>
      <c r="SYL7" s="111"/>
      <c r="SYM7" s="111"/>
      <c r="SYN7" s="111"/>
      <c r="SYO7" s="111"/>
      <c r="SYP7" s="111"/>
      <c r="SYQ7" s="111"/>
      <c r="SYR7" s="111"/>
      <c r="SYS7" s="111"/>
      <c r="SYT7" s="111"/>
      <c r="SYU7" s="111"/>
      <c r="SYV7" s="111"/>
      <c r="SYW7" s="111"/>
      <c r="SYX7" s="111"/>
      <c r="SYY7" s="111"/>
      <c r="SYZ7" s="111"/>
      <c r="SZA7" s="111"/>
      <c r="SZB7" s="111"/>
      <c r="SZC7" s="111"/>
      <c r="SZD7" s="111"/>
      <c r="SZE7" s="111"/>
      <c r="SZF7" s="111"/>
      <c r="SZG7" s="111"/>
      <c r="SZH7" s="111"/>
      <c r="SZI7" s="111"/>
      <c r="SZJ7" s="111"/>
      <c r="SZK7" s="111"/>
      <c r="SZL7" s="111"/>
      <c r="SZM7" s="111"/>
      <c r="SZN7" s="111"/>
      <c r="SZO7" s="111"/>
      <c r="SZP7" s="111"/>
      <c r="SZQ7" s="111"/>
      <c r="SZR7" s="111"/>
      <c r="SZS7" s="111"/>
      <c r="SZT7" s="111"/>
      <c r="SZU7" s="111"/>
      <c r="SZV7" s="111"/>
      <c r="SZW7" s="111"/>
      <c r="SZX7" s="111"/>
      <c r="SZY7" s="111"/>
      <c r="SZZ7" s="111"/>
      <c r="TAA7" s="111"/>
      <c r="TAB7" s="111"/>
      <c r="TAC7" s="111"/>
      <c r="TAD7" s="111"/>
      <c r="TAE7" s="111"/>
      <c r="TAF7" s="111"/>
      <c r="TAG7" s="111"/>
      <c r="TAH7" s="111"/>
      <c r="TAI7" s="111"/>
      <c r="TAJ7" s="111"/>
      <c r="TAK7" s="111"/>
      <c r="TAL7" s="111"/>
      <c r="TAM7" s="111"/>
      <c r="TAN7" s="111"/>
      <c r="TAO7" s="111"/>
      <c r="TAP7" s="111"/>
      <c r="TAQ7" s="111"/>
      <c r="TAR7" s="111"/>
      <c r="TAS7" s="111"/>
      <c r="TAT7" s="111"/>
      <c r="TAU7" s="111"/>
      <c r="TAV7" s="111"/>
      <c r="TAW7" s="111"/>
      <c r="TAX7" s="111"/>
      <c r="TAY7" s="111"/>
      <c r="TAZ7" s="111"/>
      <c r="TBA7" s="111"/>
      <c r="TBB7" s="111"/>
      <c r="TBC7" s="111"/>
      <c r="TBD7" s="111"/>
      <c r="TBE7" s="111"/>
      <c r="TBF7" s="111"/>
      <c r="TBG7" s="111"/>
      <c r="TBH7" s="111"/>
      <c r="TBI7" s="111"/>
      <c r="TBJ7" s="111"/>
      <c r="TBK7" s="111"/>
      <c r="TBL7" s="111"/>
      <c r="TBM7" s="111"/>
      <c r="TBN7" s="111"/>
      <c r="TBO7" s="111"/>
      <c r="TBP7" s="111"/>
      <c r="TBQ7" s="111"/>
      <c r="TBR7" s="111"/>
      <c r="TBS7" s="111"/>
      <c r="TBT7" s="111"/>
      <c r="TBU7" s="111"/>
      <c r="TBV7" s="111"/>
      <c r="TBW7" s="111"/>
      <c r="TBX7" s="111"/>
      <c r="TBY7" s="111"/>
      <c r="TBZ7" s="111"/>
      <c r="TCA7" s="111"/>
      <c r="TCB7" s="111"/>
      <c r="TCC7" s="111"/>
      <c r="TCD7" s="111"/>
      <c r="TCE7" s="111"/>
      <c r="TCF7" s="111"/>
      <c r="TCG7" s="111"/>
      <c r="TCH7" s="111"/>
      <c r="TCI7" s="111"/>
      <c r="TCJ7" s="111"/>
      <c r="TCK7" s="111"/>
      <c r="TCL7" s="111"/>
      <c r="TCM7" s="111"/>
      <c r="TCN7" s="111"/>
      <c r="TCO7" s="111"/>
      <c r="TCP7" s="111"/>
      <c r="TCQ7" s="111"/>
      <c r="TCR7" s="111"/>
      <c r="TCS7" s="111"/>
      <c r="TCT7" s="111"/>
      <c r="TCU7" s="111"/>
      <c r="TCV7" s="111"/>
      <c r="TCW7" s="111"/>
      <c r="TCX7" s="111"/>
      <c r="TCY7" s="111"/>
      <c r="TCZ7" s="111"/>
      <c r="TDA7" s="111"/>
      <c r="TDB7" s="111"/>
      <c r="TDC7" s="111"/>
      <c r="TDD7" s="111"/>
      <c r="TDE7" s="111"/>
      <c r="TDF7" s="111"/>
      <c r="TDG7" s="111"/>
      <c r="TDH7" s="111"/>
      <c r="TDI7" s="111"/>
      <c r="TDJ7" s="111"/>
      <c r="TDK7" s="111"/>
      <c r="TDL7" s="111"/>
      <c r="TDM7" s="111"/>
      <c r="TDN7" s="111"/>
      <c r="TDO7" s="111"/>
      <c r="TDP7" s="111"/>
      <c r="TDQ7" s="111"/>
      <c r="TDR7" s="111"/>
      <c r="TDS7" s="111"/>
      <c r="TDT7" s="111"/>
      <c r="TDU7" s="111"/>
      <c r="TDV7" s="111"/>
      <c r="TDW7" s="111"/>
      <c r="TDX7" s="111"/>
      <c r="TDY7" s="111"/>
      <c r="TDZ7" s="111"/>
      <c r="TEA7" s="111"/>
      <c r="TEB7" s="111"/>
      <c r="TEC7" s="111"/>
      <c r="TED7" s="111"/>
      <c r="TEE7" s="111"/>
      <c r="TEF7" s="111"/>
      <c r="TEG7" s="111"/>
      <c r="TEH7" s="111"/>
      <c r="TEI7" s="111"/>
      <c r="TEJ7" s="111"/>
      <c r="TEK7" s="111"/>
      <c r="TEL7" s="111"/>
      <c r="TEM7" s="111"/>
      <c r="TEN7" s="111"/>
      <c r="TEO7" s="111"/>
      <c r="TEP7" s="111"/>
      <c r="TEQ7" s="111"/>
      <c r="TER7" s="111"/>
      <c r="TES7" s="111"/>
      <c r="TET7" s="111"/>
      <c r="TEU7" s="111"/>
      <c r="TEV7" s="111"/>
      <c r="TEW7" s="111"/>
      <c r="TEX7" s="111"/>
      <c r="TEY7" s="111"/>
      <c r="TEZ7" s="111"/>
      <c r="TFA7" s="111"/>
      <c r="TFB7" s="111"/>
      <c r="TFC7" s="111"/>
      <c r="TFD7" s="111"/>
      <c r="TFE7" s="111"/>
      <c r="TFF7" s="111"/>
      <c r="TFG7" s="111"/>
      <c r="TFH7" s="111"/>
      <c r="TFI7" s="111"/>
      <c r="TFJ7" s="111"/>
      <c r="TFK7" s="111"/>
      <c r="TFL7" s="111"/>
      <c r="TFM7" s="111"/>
      <c r="TFN7" s="111"/>
      <c r="TFO7" s="111"/>
      <c r="TFP7" s="111"/>
      <c r="TFQ7" s="111"/>
      <c r="TFR7" s="111"/>
      <c r="TFS7" s="111"/>
      <c r="TFT7" s="111"/>
      <c r="TFU7" s="111"/>
      <c r="TFV7" s="111"/>
      <c r="TFW7" s="111"/>
      <c r="TFX7" s="111"/>
      <c r="TFY7" s="111"/>
      <c r="TFZ7" s="111"/>
      <c r="TGA7" s="111"/>
      <c r="TGB7" s="111"/>
      <c r="TGC7" s="111"/>
      <c r="TGD7" s="111"/>
      <c r="TGE7" s="111"/>
      <c r="TGF7" s="111"/>
      <c r="TGG7" s="111"/>
      <c r="TGH7" s="111"/>
      <c r="TGI7" s="111"/>
      <c r="TGJ7" s="111"/>
      <c r="TGK7" s="111"/>
      <c r="TGL7" s="111"/>
      <c r="TGM7" s="111"/>
      <c r="TGN7" s="111"/>
      <c r="TGO7" s="111"/>
      <c r="TGP7" s="111"/>
      <c r="TGQ7" s="111"/>
      <c r="TGR7" s="111"/>
      <c r="TGS7" s="111"/>
      <c r="TGT7" s="111"/>
      <c r="TGU7" s="111"/>
      <c r="TGV7" s="111"/>
      <c r="TGW7" s="111"/>
      <c r="TGX7" s="111"/>
      <c r="TGY7" s="111"/>
      <c r="TGZ7" s="111"/>
      <c r="THA7" s="111"/>
      <c r="THB7" s="111"/>
      <c r="THC7" s="111"/>
      <c r="THD7" s="111"/>
      <c r="THE7" s="111"/>
      <c r="THF7" s="111"/>
      <c r="THG7" s="111"/>
      <c r="THH7" s="111"/>
      <c r="THI7" s="111"/>
      <c r="THJ7" s="111"/>
      <c r="THK7" s="111"/>
      <c r="THL7" s="111"/>
      <c r="THM7" s="111"/>
      <c r="THN7" s="111"/>
      <c r="THO7" s="111"/>
      <c r="THP7" s="111"/>
      <c r="THQ7" s="111"/>
      <c r="THR7" s="111"/>
      <c r="THS7" s="111"/>
      <c r="THT7" s="111"/>
      <c r="THU7" s="111"/>
      <c r="THV7" s="111"/>
      <c r="THW7" s="111"/>
      <c r="THX7" s="111"/>
      <c r="THY7" s="111"/>
      <c r="THZ7" s="111"/>
      <c r="TIA7" s="111"/>
      <c r="TIB7" s="111"/>
      <c r="TIC7" s="111"/>
      <c r="TID7" s="111"/>
      <c r="TIE7" s="111"/>
      <c r="TIF7" s="111"/>
      <c r="TIG7" s="111"/>
      <c r="TIH7" s="111"/>
      <c r="TII7" s="111"/>
      <c r="TIJ7" s="111"/>
      <c r="TIK7" s="111"/>
      <c r="TIL7" s="111"/>
      <c r="TIM7" s="111"/>
      <c r="TIN7" s="111"/>
      <c r="TIO7" s="111"/>
      <c r="TIP7" s="111"/>
      <c r="TIQ7" s="111"/>
      <c r="TIR7" s="111"/>
      <c r="TIS7" s="111"/>
      <c r="TIT7" s="111"/>
      <c r="TIU7" s="111"/>
      <c r="TIV7" s="111"/>
      <c r="TIW7" s="111"/>
      <c r="TIX7" s="111"/>
      <c r="TIY7" s="111"/>
      <c r="TIZ7" s="111"/>
      <c r="TJA7" s="111"/>
      <c r="TJB7" s="111"/>
      <c r="TJC7" s="111"/>
      <c r="TJD7" s="111"/>
      <c r="TJE7" s="111"/>
      <c r="TJF7" s="111"/>
      <c r="TJG7" s="111"/>
      <c r="TJH7" s="111"/>
      <c r="TJI7" s="111"/>
      <c r="TJJ7" s="111"/>
      <c r="TJK7" s="111"/>
      <c r="TJL7" s="111"/>
      <c r="TJM7" s="111"/>
      <c r="TJN7" s="111"/>
      <c r="TJO7" s="111"/>
      <c r="TJP7" s="111"/>
      <c r="TJQ7" s="111"/>
      <c r="TJR7" s="111"/>
      <c r="TJS7" s="111"/>
      <c r="TJT7" s="111"/>
      <c r="TJU7" s="111"/>
      <c r="TJV7" s="111"/>
      <c r="TJW7" s="111"/>
      <c r="TJX7" s="111"/>
      <c r="TJY7" s="111"/>
      <c r="TJZ7" s="111"/>
      <c r="TKA7" s="111"/>
      <c r="TKB7" s="111"/>
      <c r="TKC7" s="111"/>
      <c r="TKD7" s="111"/>
      <c r="TKE7" s="111"/>
      <c r="TKF7" s="111"/>
      <c r="TKG7" s="111"/>
      <c r="TKH7" s="111"/>
      <c r="TKI7" s="111"/>
      <c r="TKJ7" s="111"/>
      <c r="TKK7" s="111"/>
      <c r="TKL7" s="111"/>
      <c r="TKM7" s="111"/>
      <c r="TKN7" s="111"/>
      <c r="TKO7" s="111"/>
      <c r="TKP7" s="111"/>
      <c r="TKQ7" s="111"/>
      <c r="TKR7" s="111"/>
      <c r="TKS7" s="111"/>
      <c r="TKT7" s="111"/>
      <c r="TKU7" s="111"/>
      <c r="TKV7" s="111"/>
      <c r="TKW7" s="111"/>
      <c r="TKX7" s="111"/>
      <c r="TKY7" s="111"/>
      <c r="TKZ7" s="111"/>
      <c r="TLA7" s="111"/>
      <c r="TLB7" s="111"/>
      <c r="TLC7" s="111"/>
      <c r="TLD7" s="111"/>
      <c r="TLE7" s="111"/>
      <c r="TLF7" s="111"/>
      <c r="TLG7" s="111"/>
      <c r="TLH7" s="111"/>
      <c r="TLI7" s="111"/>
      <c r="TLJ7" s="111"/>
      <c r="TLK7" s="111"/>
      <c r="TLL7" s="111"/>
      <c r="TLM7" s="111"/>
      <c r="TLN7" s="111"/>
      <c r="TLO7" s="111"/>
      <c r="TLP7" s="111"/>
      <c r="TLQ7" s="111"/>
      <c r="TLR7" s="111"/>
      <c r="TLS7" s="111"/>
      <c r="TLT7" s="111"/>
      <c r="TLU7" s="111"/>
      <c r="TLV7" s="111"/>
      <c r="TLW7" s="111"/>
      <c r="TLX7" s="111"/>
      <c r="TLY7" s="111"/>
      <c r="TLZ7" s="111"/>
      <c r="TMA7" s="111"/>
      <c r="TMB7" s="111"/>
      <c r="TMC7" s="111"/>
      <c r="TMD7" s="111"/>
      <c r="TME7" s="111"/>
      <c r="TMF7" s="111"/>
      <c r="TMG7" s="111"/>
      <c r="TMH7" s="111"/>
      <c r="TMI7" s="111"/>
      <c r="TMJ7" s="111"/>
      <c r="TMK7" s="111"/>
      <c r="TML7" s="111"/>
      <c r="TMM7" s="111"/>
      <c r="TMN7" s="111"/>
      <c r="TMO7" s="111"/>
      <c r="TMP7" s="111"/>
      <c r="TMQ7" s="111"/>
      <c r="TMR7" s="111"/>
      <c r="TMS7" s="111"/>
      <c r="TMT7" s="111"/>
      <c r="TMU7" s="111"/>
      <c r="TMV7" s="111"/>
      <c r="TMW7" s="111"/>
      <c r="TMX7" s="111"/>
      <c r="TMY7" s="111"/>
      <c r="TMZ7" s="111"/>
      <c r="TNA7" s="111"/>
      <c r="TNB7" s="111"/>
      <c r="TNC7" s="111"/>
      <c r="TND7" s="111"/>
      <c r="TNE7" s="111"/>
      <c r="TNF7" s="111"/>
      <c r="TNG7" s="111"/>
      <c r="TNH7" s="111"/>
      <c r="TNI7" s="111"/>
      <c r="TNJ7" s="111"/>
      <c r="TNK7" s="111"/>
      <c r="TNL7" s="111"/>
      <c r="TNM7" s="111"/>
      <c r="TNN7" s="111"/>
      <c r="TNO7" s="111"/>
      <c r="TNP7" s="111"/>
      <c r="TNQ7" s="111"/>
      <c r="TNR7" s="111"/>
      <c r="TNS7" s="111"/>
      <c r="TNT7" s="111"/>
      <c r="TNU7" s="111"/>
      <c r="TNV7" s="111"/>
      <c r="TNW7" s="111"/>
      <c r="TNX7" s="111"/>
      <c r="TNY7" s="111"/>
      <c r="TNZ7" s="111"/>
      <c r="TOA7" s="111"/>
      <c r="TOB7" s="111"/>
      <c r="TOC7" s="111"/>
      <c r="TOD7" s="111"/>
      <c r="TOE7" s="111"/>
      <c r="TOF7" s="111"/>
      <c r="TOG7" s="111"/>
      <c r="TOH7" s="111"/>
      <c r="TOI7" s="111"/>
      <c r="TOJ7" s="111"/>
      <c r="TOK7" s="111"/>
      <c r="TOL7" s="111"/>
      <c r="TOM7" s="111"/>
      <c r="TON7" s="111"/>
      <c r="TOO7" s="111"/>
      <c r="TOP7" s="111"/>
      <c r="TOQ7" s="111"/>
      <c r="TOR7" s="111"/>
      <c r="TOS7" s="111"/>
      <c r="TOT7" s="111"/>
      <c r="TOU7" s="111"/>
      <c r="TOV7" s="111"/>
      <c r="TOW7" s="111"/>
      <c r="TOX7" s="111"/>
      <c r="TOY7" s="111"/>
      <c r="TOZ7" s="111"/>
      <c r="TPA7" s="111"/>
      <c r="TPB7" s="111"/>
      <c r="TPC7" s="111"/>
      <c r="TPD7" s="111"/>
      <c r="TPE7" s="111"/>
      <c r="TPF7" s="111"/>
      <c r="TPG7" s="111"/>
      <c r="TPH7" s="111"/>
      <c r="TPI7" s="111"/>
      <c r="TPJ7" s="111"/>
      <c r="TPK7" s="111"/>
      <c r="TPL7" s="111"/>
      <c r="TPM7" s="111"/>
      <c r="TPN7" s="111"/>
      <c r="TPO7" s="111"/>
      <c r="TPP7" s="111"/>
      <c r="TPQ7" s="111"/>
      <c r="TPR7" s="111"/>
      <c r="TPS7" s="111"/>
      <c r="TPT7" s="111"/>
      <c r="TPU7" s="111"/>
      <c r="TPV7" s="111"/>
      <c r="TPW7" s="111"/>
      <c r="TPX7" s="111"/>
      <c r="TPY7" s="111"/>
      <c r="TPZ7" s="111"/>
      <c r="TQA7" s="111"/>
      <c r="TQB7" s="111"/>
      <c r="TQC7" s="111"/>
      <c r="TQD7" s="111"/>
      <c r="TQE7" s="111"/>
      <c r="TQF7" s="111"/>
      <c r="TQG7" s="111"/>
      <c r="TQH7" s="111"/>
      <c r="TQI7" s="111"/>
      <c r="TQJ7" s="111"/>
      <c r="TQK7" s="111"/>
      <c r="TQL7" s="111"/>
      <c r="TQM7" s="111"/>
      <c r="TQN7" s="111"/>
      <c r="TQO7" s="111"/>
      <c r="TQP7" s="111"/>
      <c r="TQQ7" s="111"/>
      <c r="TQR7" s="111"/>
      <c r="TQS7" s="111"/>
      <c r="TQT7" s="111"/>
      <c r="TQU7" s="111"/>
      <c r="TQV7" s="111"/>
      <c r="TQW7" s="111"/>
      <c r="TQX7" s="111"/>
      <c r="TQY7" s="111"/>
      <c r="TQZ7" s="111"/>
      <c r="TRA7" s="111"/>
      <c r="TRB7" s="111"/>
      <c r="TRC7" s="111"/>
      <c r="TRD7" s="111"/>
      <c r="TRE7" s="111"/>
      <c r="TRF7" s="111"/>
      <c r="TRG7" s="111"/>
      <c r="TRH7" s="111"/>
      <c r="TRI7" s="111"/>
      <c r="TRJ7" s="111"/>
      <c r="TRK7" s="111"/>
      <c r="TRL7" s="111"/>
      <c r="TRM7" s="111"/>
      <c r="TRN7" s="111"/>
      <c r="TRO7" s="111"/>
      <c r="TRP7" s="111"/>
      <c r="TRQ7" s="111"/>
      <c r="TRR7" s="111"/>
      <c r="TRS7" s="111"/>
      <c r="TRT7" s="111"/>
      <c r="TRU7" s="111"/>
      <c r="TRV7" s="111"/>
      <c r="TRW7" s="111"/>
      <c r="TRX7" s="111"/>
      <c r="TRY7" s="111"/>
      <c r="TRZ7" s="111"/>
      <c r="TSA7" s="111"/>
      <c r="TSB7" s="111"/>
      <c r="TSC7" s="111"/>
      <c r="TSD7" s="111"/>
      <c r="TSE7" s="111"/>
      <c r="TSF7" s="111"/>
      <c r="TSG7" s="111"/>
      <c r="TSH7" s="111"/>
      <c r="TSI7" s="111"/>
      <c r="TSJ7" s="111"/>
      <c r="TSK7" s="111"/>
      <c r="TSL7" s="111"/>
      <c r="TSM7" s="111"/>
      <c r="TSN7" s="111"/>
      <c r="TSO7" s="111"/>
      <c r="TSP7" s="111"/>
      <c r="TSQ7" s="111"/>
      <c r="TSR7" s="111"/>
      <c r="TSS7" s="111"/>
      <c r="TST7" s="111"/>
      <c r="TSU7" s="111"/>
      <c r="TSV7" s="111"/>
      <c r="TSW7" s="111"/>
      <c r="TSX7" s="111"/>
      <c r="TSY7" s="111"/>
      <c r="TSZ7" s="111"/>
      <c r="TTA7" s="111"/>
      <c r="TTB7" s="111"/>
      <c r="TTC7" s="111"/>
      <c r="TTD7" s="111"/>
      <c r="TTE7" s="111"/>
      <c r="TTF7" s="111"/>
      <c r="TTG7" s="111"/>
      <c r="TTH7" s="111"/>
      <c r="TTI7" s="111"/>
      <c r="TTJ7" s="111"/>
      <c r="TTK7" s="111"/>
      <c r="TTL7" s="111"/>
      <c r="TTM7" s="111"/>
      <c r="TTN7" s="111"/>
      <c r="TTO7" s="111"/>
      <c r="TTP7" s="111"/>
      <c r="TTQ7" s="111"/>
      <c r="TTR7" s="111"/>
      <c r="TTS7" s="111"/>
      <c r="TTT7" s="111"/>
      <c r="TTU7" s="111"/>
      <c r="TTV7" s="111"/>
      <c r="TTW7" s="111"/>
      <c r="TTX7" s="111"/>
      <c r="TTY7" s="111"/>
      <c r="TTZ7" s="111"/>
      <c r="TUA7" s="111"/>
      <c r="TUB7" s="111"/>
      <c r="TUC7" s="111"/>
      <c r="TUD7" s="111"/>
      <c r="TUE7" s="111"/>
      <c r="TUF7" s="111"/>
      <c r="TUG7" s="111"/>
      <c r="TUH7" s="111"/>
      <c r="TUI7" s="111"/>
      <c r="TUJ7" s="111"/>
      <c r="TUK7" s="111"/>
      <c r="TUL7" s="111"/>
      <c r="TUM7" s="111"/>
      <c r="TUN7" s="111"/>
      <c r="TUO7" s="111"/>
      <c r="TUP7" s="111"/>
      <c r="TUQ7" s="111"/>
      <c r="TUR7" s="111"/>
      <c r="TUS7" s="111"/>
      <c r="TUT7" s="111"/>
      <c r="TUU7" s="111"/>
      <c r="TUV7" s="111"/>
      <c r="TUW7" s="111"/>
      <c r="TUX7" s="111"/>
      <c r="TUY7" s="111"/>
      <c r="TUZ7" s="111"/>
      <c r="TVA7" s="111"/>
      <c r="TVB7" s="111"/>
      <c r="TVC7" s="111"/>
      <c r="TVD7" s="111"/>
      <c r="TVE7" s="111"/>
      <c r="TVF7" s="111"/>
      <c r="TVG7" s="111"/>
      <c r="TVH7" s="111"/>
      <c r="TVI7" s="111"/>
      <c r="TVJ7" s="111"/>
      <c r="TVK7" s="111"/>
      <c r="TVL7" s="111"/>
      <c r="TVM7" s="111"/>
      <c r="TVN7" s="111"/>
      <c r="TVO7" s="111"/>
      <c r="TVP7" s="111"/>
      <c r="TVQ7" s="111"/>
      <c r="TVR7" s="111"/>
      <c r="TVS7" s="111"/>
      <c r="TVT7" s="111"/>
      <c r="TVU7" s="111"/>
      <c r="TVV7" s="111"/>
      <c r="TVW7" s="111"/>
      <c r="TVX7" s="111"/>
      <c r="TVY7" s="111"/>
      <c r="TVZ7" s="111"/>
      <c r="TWA7" s="111"/>
      <c r="TWB7" s="111"/>
      <c r="TWC7" s="111"/>
      <c r="TWD7" s="111"/>
      <c r="TWE7" s="111"/>
      <c r="TWF7" s="111"/>
      <c r="TWG7" s="111"/>
      <c r="TWH7" s="111"/>
      <c r="TWI7" s="111"/>
      <c r="TWJ7" s="111"/>
      <c r="TWK7" s="111"/>
      <c r="TWL7" s="111"/>
      <c r="TWM7" s="111"/>
      <c r="TWN7" s="111"/>
      <c r="TWO7" s="111"/>
      <c r="TWP7" s="111"/>
      <c r="TWQ7" s="111"/>
      <c r="TWR7" s="111"/>
      <c r="TWS7" s="111"/>
      <c r="TWT7" s="111"/>
      <c r="TWU7" s="111"/>
      <c r="TWV7" s="111"/>
      <c r="TWW7" s="111"/>
      <c r="TWX7" s="111"/>
      <c r="TWY7" s="111"/>
      <c r="TWZ7" s="111"/>
      <c r="TXA7" s="111"/>
      <c r="TXB7" s="111"/>
      <c r="TXC7" s="111"/>
      <c r="TXD7" s="111"/>
      <c r="TXE7" s="111"/>
      <c r="TXF7" s="111"/>
      <c r="TXG7" s="111"/>
      <c r="TXH7" s="111"/>
      <c r="TXI7" s="111"/>
      <c r="TXJ7" s="111"/>
      <c r="TXK7" s="111"/>
      <c r="TXL7" s="111"/>
      <c r="TXM7" s="111"/>
      <c r="TXN7" s="111"/>
      <c r="TXO7" s="111"/>
      <c r="TXP7" s="111"/>
      <c r="TXQ7" s="111"/>
      <c r="TXR7" s="111"/>
      <c r="TXS7" s="111"/>
      <c r="TXT7" s="111"/>
      <c r="TXU7" s="111"/>
      <c r="TXV7" s="111"/>
      <c r="TXW7" s="111"/>
      <c r="TXX7" s="111"/>
      <c r="TXY7" s="111"/>
      <c r="TXZ7" s="111"/>
      <c r="TYA7" s="111"/>
      <c r="TYB7" s="111"/>
      <c r="TYC7" s="111"/>
      <c r="TYD7" s="111"/>
      <c r="TYE7" s="111"/>
      <c r="TYF7" s="111"/>
      <c r="TYG7" s="111"/>
      <c r="TYH7" s="111"/>
      <c r="TYI7" s="111"/>
      <c r="TYJ7" s="111"/>
      <c r="TYK7" s="111"/>
      <c r="TYL7" s="111"/>
      <c r="TYM7" s="111"/>
      <c r="TYN7" s="111"/>
      <c r="TYO7" s="111"/>
      <c r="TYP7" s="111"/>
      <c r="TYQ7" s="111"/>
      <c r="TYR7" s="111"/>
      <c r="TYS7" s="111"/>
      <c r="TYT7" s="111"/>
      <c r="TYU7" s="111"/>
      <c r="TYV7" s="111"/>
      <c r="TYW7" s="111"/>
      <c r="TYX7" s="111"/>
      <c r="TYY7" s="111"/>
      <c r="TYZ7" s="111"/>
      <c r="TZA7" s="111"/>
      <c r="TZB7" s="111"/>
      <c r="TZC7" s="111"/>
      <c r="TZD7" s="111"/>
      <c r="TZE7" s="111"/>
      <c r="TZF7" s="111"/>
      <c r="TZG7" s="111"/>
      <c r="TZH7" s="111"/>
      <c r="TZI7" s="111"/>
      <c r="TZJ7" s="111"/>
      <c r="TZK7" s="111"/>
      <c r="TZL7" s="111"/>
      <c r="TZM7" s="111"/>
      <c r="TZN7" s="111"/>
      <c r="TZO7" s="111"/>
      <c r="TZP7" s="111"/>
      <c r="TZQ7" s="111"/>
      <c r="TZR7" s="111"/>
      <c r="TZS7" s="111"/>
      <c r="TZT7" s="111"/>
      <c r="TZU7" s="111"/>
      <c r="TZV7" s="111"/>
      <c r="TZW7" s="111"/>
      <c r="TZX7" s="111"/>
      <c r="TZY7" s="111"/>
      <c r="TZZ7" s="111"/>
      <c r="UAA7" s="111"/>
      <c r="UAB7" s="111"/>
      <c r="UAC7" s="111"/>
      <c r="UAD7" s="111"/>
      <c r="UAE7" s="111"/>
      <c r="UAF7" s="111"/>
      <c r="UAG7" s="111"/>
      <c r="UAH7" s="111"/>
      <c r="UAI7" s="111"/>
      <c r="UAJ7" s="111"/>
      <c r="UAK7" s="111"/>
      <c r="UAL7" s="111"/>
      <c r="UAM7" s="111"/>
      <c r="UAN7" s="111"/>
      <c r="UAO7" s="111"/>
      <c r="UAP7" s="111"/>
      <c r="UAQ7" s="111"/>
      <c r="UAR7" s="111"/>
      <c r="UAS7" s="111"/>
      <c r="UAT7" s="111"/>
      <c r="UAU7" s="111"/>
      <c r="UAV7" s="111"/>
      <c r="UAW7" s="111"/>
      <c r="UAX7" s="111"/>
      <c r="UAY7" s="111"/>
      <c r="UAZ7" s="111"/>
      <c r="UBA7" s="111"/>
      <c r="UBB7" s="111"/>
      <c r="UBC7" s="111"/>
      <c r="UBD7" s="111"/>
      <c r="UBE7" s="111"/>
      <c r="UBF7" s="111"/>
      <c r="UBG7" s="111"/>
      <c r="UBH7" s="111"/>
      <c r="UBI7" s="111"/>
      <c r="UBJ7" s="111"/>
      <c r="UBK7" s="111"/>
      <c r="UBL7" s="111"/>
      <c r="UBM7" s="111"/>
      <c r="UBN7" s="111"/>
      <c r="UBO7" s="111"/>
      <c r="UBP7" s="111"/>
      <c r="UBQ7" s="111"/>
      <c r="UBR7" s="111"/>
      <c r="UBS7" s="111"/>
      <c r="UBT7" s="111"/>
      <c r="UBU7" s="111"/>
      <c r="UBV7" s="111"/>
      <c r="UBW7" s="111"/>
      <c r="UBX7" s="111"/>
      <c r="UBY7" s="111"/>
      <c r="UBZ7" s="111"/>
      <c r="UCA7" s="111"/>
      <c r="UCB7" s="111"/>
      <c r="UCC7" s="111"/>
      <c r="UCD7" s="111"/>
      <c r="UCE7" s="111"/>
      <c r="UCF7" s="111"/>
      <c r="UCG7" s="111"/>
      <c r="UCH7" s="111"/>
      <c r="UCI7" s="111"/>
      <c r="UCJ7" s="111"/>
      <c r="UCK7" s="111"/>
      <c r="UCL7" s="111"/>
      <c r="UCM7" s="111"/>
      <c r="UCN7" s="111"/>
      <c r="UCO7" s="111"/>
      <c r="UCP7" s="111"/>
      <c r="UCQ7" s="111"/>
      <c r="UCR7" s="111"/>
      <c r="UCS7" s="111"/>
      <c r="UCT7" s="111"/>
      <c r="UCU7" s="111"/>
      <c r="UCV7" s="111"/>
      <c r="UCW7" s="111"/>
      <c r="UCX7" s="111"/>
      <c r="UCY7" s="111"/>
      <c r="UCZ7" s="111"/>
      <c r="UDA7" s="111"/>
      <c r="UDB7" s="111"/>
      <c r="UDC7" s="111"/>
      <c r="UDD7" s="111"/>
      <c r="UDE7" s="111"/>
      <c r="UDF7" s="111"/>
      <c r="UDG7" s="111"/>
      <c r="UDH7" s="111"/>
      <c r="UDI7" s="111"/>
      <c r="UDJ7" s="111"/>
      <c r="UDK7" s="111"/>
      <c r="UDL7" s="111"/>
      <c r="UDM7" s="111"/>
      <c r="UDN7" s="111"/>
      <c r="UDO7" s="111"/>
      <c r="UDP7" s="111"/>
      <c r="UDQ7" s="111"/>
      <c r="UDR7" s="111"/>
      <c r="UDS7" s="111"/>
      <c r="UDT7" s="111"/>
      <c r="UDU7" s="111"/>
      <c r="UDV7" s="111"/>
      <c r="UDW7" s="111"/>
      <c r="UDX7" s="111"/>
      <c r="UDY7" s="111"/>
      <c r="UDZ7" s="111"/>
      <c r="UEA7" s="111"/>
      <c r="UEB7" s="111"/>
      <c r="UEC7" s="111"/>
      <c r="UED7" s="111"/>
      <c r="UEE7" s="111"/>
      <c r="UEF7" s="111"/>
      <c r="UEG7" s="111"/>
      <c r="UEH7" s="111"/>
      <c r="UEI7" s="111"/>
      <c r="UEJ7" s="111"/>
      <c r="UEK7" s="111"/>
      <c r="UEL7" s="111"/>
      <c r="UEM7" s="111"/>
      <c r="UEN7" s="111"/>
      <c r="UEO7" s="111"/>
      <c r="UEP7" s="111"/>
      <c r="UEQ7" s="111"/>
      <c r="UER7" s="111"/>
      <c r="UES7" s="111"/>
      <c r="UET7" s="111"/>
      <c r="UEU7" s="111"/>
      <c r="UEV7" s="111"/>
      <c r="UEW7" s="111"/>
      <c r="UEX7" s="111"/>
      <c r="UEY7" s="111"/>
      <c r="UEZ7" s="111"/>
      <c r="UFA7" s="111"/>
      <c r="UFB7" s="111"/>
      <c r="UFC7" s="111"/>
      <c r="UFD7" s="111"/>
      <c r="UFE7" s="111"/>
      <c r="UFF7" s="111"/>
      <c r="UFG7" s="111"/>
      <c r="UFH7" s="111"/>
      <c r="UFI7" s="111"/>
      <c r="UFJ7" s="111"/>
      <c r="UFK7" s="111"/>
      <c r="UFL7" s="111"/>
      <c r="UFM7" s="111"/>
      <c r="UFN7" s="111"/>
      <c r="UFO7" s="111"/>
      <c r="UFP7" s="111"/>
      <c r="UFQ7" s="111"/>
      <c r="UFR7" s="111"/>
      <c r="UFS7" s="111"/>
      <c r="UFT7" s="111"/>
      <c r="UFU7" s="111"/>
      <c r="UFV7" s="111"/>
      <c r="UFW7" s="111"/>
      <c r="UFX7" s="111"/>
      <c r="UFY7" s="111"/>
      <c r="UFZ7" s="111"/>
      <c r="UGA7" s="111"/>
      <c r="UGB7" s="111"/>
      <c r="UGC7" s="111"/>
      <c r="UGD7" s="111"/>
      <c r="UGE7" s="111"/>
      <c r="UGF7" s="111"/>
      <c r="UGG7" s="111"/>
      <c r="UGH7" s="111"/>
      <c r="UGI7" s="111"/>
      <c r="UGJ7" s="111"/>
      <c r="UGK7" s="111"/>
      <c r="UGL7" s="111"/>
      <c r="UGM7" s="111"/>
      <c r="UGN7" s="111"/>
      <c r="UGO7" s="111"/>
      <c r="UGP7" s="111"/>
      <c r="UGQ7" s="111"/>
      <c r="UGR7" s="111"/>
      <c r="UGS7" s="111"/>
      <c r="UGT7" s="111"/>
      <c r="UGU7" s="111"/>
      <c r="UGV7" s="111"/>
      <c r="UGW7" s="111"/>
      <c r="UGX7" s="111"/>
      <c r="UGY7" s="111"/>
      <c r="UGZ7" s="111"/>
      <c r="UHA7" s="111"/>
      <c r="UHB7" s="111"/>
      <c r="UHC7" s="111"/>
      <c r="UHD7" s="111"/>
      <c r="UHE7" s="111"/>
      <c r="UHF7" s="111"/>
      <c r="UHG7" s="111"/>
      <c r="UHH7" s="111"/>
      <c r="UHI7" s="111"/>
      <c r="UHJ7" s="111"/>
      <c r="UHK7" s="111"/>
      <c r="UHL7" s="111"/>
      <c r="UHM7" s="111"/>
      <c r="UHN7" s="111"/>
      <c r="UHO7" s="111"/>
      <c r="UHP7" s="111"/>
      <c r="UHQ7" s="111"/>
      <c r="UHR7" s="111"/>
      <c r="UHS7" s="111"/>
      <c r="UHT7" s="111"/>
      <c r="UHU7" s="111"/>
      <c r="UHV7" s="111"/>
      <c r="UHW7" s="111"/>
      <c r="UHX7" s="111"/>
      <c r="UHY7" s="111"/>
      <c r="UHZ7" s="111"/>
      <c r="UIA7" s="111"/>
      <c r="UIB7" s="111"/>
      <c r="UIC7" s="111"/>
      <c r="UID7" s="111"/>
      <c r="UIE7" s="111"/>
      <c r="UIF7" s="111"/>
      <c r="UIG7" s="111"/>
      <c r="UIH7" s="111"/>
      <c r="UII7" s="111"/>
      <c r="UIJ7" s="111"/>
      <c r="UIK7" s="111"/>
      <c r="UIL7" s="111"/>
      <c r="UIM7" s="111"/>
      <c r="UIN7" s="111"/>
      <c r="UIO7" s="111"/>
      <c r="UIP7" s="111"/>
      <c r="UIQ7" s="111"/>
      <c r="UIR7" s="111"/>
      <c r="UIS7" s="111"/>
      <c r="UIT7" s="111"/>
      <c r="UIU7" s="111"/>
      <c r="UIV7" s="111"/>
      <c r="UIW7" s="111"/>
      <c r="UIX7" s="111"/>
      <c r="UIY7" s="111"/>
      <c r="UIZ7" s="111"/>
      <c r="UJA7" s="111"/>
      <c r="UJB7" s="111"/>
      <c r="UJC7" s="111"/>
      <c r="UJD7" s="111"/>
      <c r="UJE7" s="111"/>
      <c r="UJF7" s="111"/>
      <c r="UJG7" s="111"/>
      <c r="UJH7" s="111"/>
      <c r="UJI7" s="111"/>
      <c r="UJJ7" s="111"/>
      <c r="UJK7" s="111"/>
      <c r="UJL7" s="111"/>
      <c r="UJM7" s="111"/>
      <c r="UJN7" s="111"/>
      <c r="UJO7" s="111"/>
      <c r="UJP7" s="111"/>
      <c r="UJQ7" s="111"/>
      <c r="UJR7" s="111"/>
      <c r="UJS7" s="111"/>
      <c r="UJT7" s="111"/>
      <c r="UJU7" s="111"/>
      <c r="UJV7" s="111"/>
      <c r="UJW7" s="111"/>
      <c r="UJX7" s="111"/>
      <c r="UJY7" s="111"/>
      <c r="UJZ7" s="111"/>
      <c r="UKA7" s="111"/>
      <c r="UKB7" s="111"/>
      <c r="UKC7" s="111"/>
      <c r="UKD7" s="111"/>
      <c r="UKE7" s="111"/>
      <c r="UKF7" s="111"/>
      <c r="UKG7" s="111"/>
      <c r="UKH7" s="111"/>
      <c r="UKI7" s="111"/>
      <c r="UKJ7" s="111"/>
      <c r="UKK7" s="111"/>
      <c r="UKL7" s="111"/>
      <c r="UKM7" s="111"/>
      <c r="UKN7" s="111"/>
      <c r="UKO7" s="111"/>
      <c r="UKP7" s="111"/>
      <c r="UKQ7" s="111"/>
      <c r="UKR7" s="111"/>
      <c r="UKS7" s="111"/>
      <c r="UKT7" s="111"/>
      <c r="UKU7" s="111"/>
      <c r="UKV7" s="111"/>
      <c r="UKW7" s="111"/>
      <c r="UKX7" s="111"/>
      <c r="UKY7" s="111"/>
      <c r="UKZ7" s="111"/>
      <c r="ULA7" s="111"/>
      <c r="ULB7" s="111"/>
      <c r="ULC7" s="111"/>
      <c r="ULD7" s="111"/>
      <c r="ULE7" s="111"/>
      <c r="ULF7" s="111"/>
      <c r="ULG7" s="111"/>
      <c r="ULH7" s="111"/>
      <c r="ULI7" s="111"/>
      <c r="ULJ7" s="111"/>
      <c r="ULK7" s="111"/>
      <c r="ULL7" s="111"/>
      <c r="ULM7" s="111"/>
      <c r="ULN7" s="111"/>
      <c r="ULO7" s="111"/>
      <c r="ULP7" s="111"/>
      <c r="ULQ7" s="111"/>
      <c r="ULR7" s="111"/>
      <c r="ULS7" s="111"/>
      <c r="ULT7" s="111"/>
      <c r="ULU7" s="111"/>
      <c r="ULV7" s="111"/>
      <c r="ULW7" s="111"/>
      <c r="ULX7" s="111"/>
      <c r="ULY7" s="111"/>
      <c r="ULZ7" s="111"/>
      <c r="UMA7" s="111"/>
      <c r="UMB7" s="111"/>
      <c r="UMC7" s="111"/>
      <c r="UMD7" s="111"/>
      <c r="UME7" s="111"/>
      <c r="UMF7" s="111"/>
      <c r="UMG7" s="111"/>
      <c r="UMH7" s="111"/>
      <c r="UMI7" s="111"/>
      <c r="UMJ7" s="111"/>
      <c r="UMK7" s="111"/>
      <c r="UML7" s="111"/>
      <c r="UMM7" s="111"/>
      <c r="UMN7" s="111"/>
      <c r="UMO7" s="111"/>
      <c r="UMP7" s="111"/>
      <c r="UMQ7" s="111"/>
      <c r="UMR7" s="111"/>
      <c r="UMS7" s="111"/>
      <c r="UMT7" s="111"/>
      <c r="UMU7" s="111"/>
      <c r="UMV7" s="111"/>
      <c r="UMW7" s="111"/>
      <c r="UMX7" s="111"/>
      <c r="UMY7" s="111"/>
      <c r="UMZ7" s="111"/>
      <c r="UNA7" s="111"/>
      <c r="UNB7" s="111"/>
      <c r="UNC7" s="111"/>
      <c r="UND7" s="111"/>
      <c r="UNE7" s="111"/>
      <c r="UNF7" s="111"/>
      <c r="UNG7" s="111"/>
      <c r="UNH7" s="111"/>
      <c r="UNI7" s="111"/>
      <c r="UNJ7" s="111"/>
      <c r="UNK7" s="111"/>
      <c r="UNL7" s="111"/>
      <c r="UNM7" s="111"/>
      <c r="UNN7" s="111"/>
      <c r="UNO7" s="111"/>
      <c r="UNP7" s="111"/>
      <c r="UNQ7" s="111"/>
      <c r="UNR7" s="111"/>
      <c r="UNS7" s="111"/>
      <c r="UNT7" s="111"/>
      <c r="UNU7" s="111"/>
      <c r="UNV7" s="111"/>
      <c r="UNW7" s="111"/>
      <c r="UNX7" s="111"/>
      <c r="UNY7" s="111"/>
      <c r="UNZ7" s="111"/>
      <c r="UOA7" s="111"/>
      <c r="UOB7" s="111"/>
      <c r="UOC7" s="111"/>
      <c r="UOD7" s="111"/>
      <c r="UOE7" s="111"/>
      <c r="UOF7" s="111"/>
      <c r="UOG7" s="111"/>
      <c r="UOH7" s="111"/>
      <c r="UOI7" s="111"/>
      <c r="UOJ7" s="111"/>
      <c r="UOK7" s="111"/>
      <c r="UOL7" s="111"/>
      <c r="UOM7" s="111"/>
      <c r="UON7" s="111"/>
      <c r="UOO7" s="111"/>
      <c r="UOP7" s="111"/>
      <c r="UOQ7" s="111"/>
      <c r="UOR7" s="111"/>
      <c r="UOS7" s="111"/>
      <c r="UOT7" s="111"/>
      <c r="UOU7" s="111"/>
      <c r="UOV7" s="111"/>
      <c r="UOW7" s="111"/>
      <c r="UOX7" s="111"/>
      <c r="UOY7" s="111"/>
      <c r="UOZ7" s="111"/>
      <c r="UPA7" s="111"/>
      <c r="UPB7" s="111"/>
      <c r="UPC7" s="111"/>
      <c r="UPD7" s="111"/>
      <c r="UPE7" s="111"/>
      <c r="UPF7" s="111"/>
      <c r="UPG7" s="111"/>
      <c r="UPH7" s="111"/>
      <c r="UPI7" s="111"/>
      <c r="UPJ7" s="111"/>
      <c r="UPK7" s="111"/>
      <c r="UPL7" s="111"/>
      <c r="UPM7" s="111"/>
      <c r="UPN7" s="111"/>
      <c r="UPO7" s="111"/>
      <c r="UPP7" s="111"/>
      <c r="UPQ7" s="111"/>
      <c r="UPR7" s="111"/>
      <c r="UPS7" s="111"/>
      <c r="UPT7" s="111"/>
      <c r="UPU7" s="111"/>
      <c r="UPV7" s="111"/>
      <c r="UPW7" s="111"/>
      <c r="UPX7" s="111"/>
      <c r="UPY7" s="111"/>
      <c r="UPZ7" s="111"/>
      <c r="UQA7" s="111"/>
      <c r="UQB7" s="111"/>
      <c r="UQC7" s="111"/>
      <c r="UQD7" s="111"/>
      <c r="UQE7" s="111"/>
      <c r="UQF7" s="111"/>
      <c r="UQG7" s="111"/>
      <c r="UQH7" s="111"/>
      <c r="UQI7" s="111"/>
      <c r="UQJ7" s="111"/>
      <c r="UQK7" s="111"/>
      <c r="UQL7" s="111"/>
      <c r="UQM7" s="111"/>
      <c r="UQN7" s="111"/>
      <c r="UQO7" s="111"/>
      <c r="UQP7" s="111"/>
      <c r="UQQ7" s="111"/>
      <c r="UQR7" s="111"/>
      <c r="UQS7" s="111"/>
      <c r="UQT7" s="111"/>
      <c r="UQU7" s="111"/>
      <c r="UQV7" s="111"/>
      <c r="UQW7" s="111"/>
      <c r="UQX7" s="111"/>
      <c r="UQY7" s="111"/>
      <c r="UQZ7" s="111"/>
      <c r="URA7" s="111"/>
      <c r="URB7" s="111"/>
      <c r="URC7" s="111"/>
      <c r="URD7" s="111"/>
      <c r="URE7" s="111"/>
      <c r="URF7" s="111"/>
      <c r="URG7" s="111"/>
      <c r="URH7" s="111"/>
      <c r="URI7" s="111"/>
      <c r="URJ7" s="111"/>
      <c r="URK7" s="111"/>
      <c r="URL7" s="111"/>
      <c r="URM7" s="111"/>
      <c r="URN7" s="111"/>
      <c r="URO7" s="111"/>
      <c r="URP7" s="111"/>
      <c r="URQ7" s="111"/>
      <c r="URR7" s="111"/>
      <c r="URS7" s="111"/>
      <c r="URT7" s="111"/>
      <c r="URU7" s="111"/>
      <c r="URV7" s="111"/>
      <c r="URW7" s="111"/>
      <c r="URX7" s="111"/>
      <c r="URY7" s="111"/>
      <c r="URZ7" s="111"/>
      <c r="USA7" s="111"/>
      <c r="USB7" s="111"/>
      <c r="USC7" s="111"/>
      <c r="USD7" s="111"/>
      <c r="USE7" s="111"/>
      <c r="USF7" s="111"/>
      <c r="USG7" s="111"/>
      <c r="USH7" s="111"/>
      <c r="USI7" s="111"/>
      <c r="USJ7" s="111"/>
      <c r="USK7" s="111"/>
      <c r="USL7" s="111"/>
      <c r="USM7" s="111"/>
      <c r="USN7" s="111"/>
      <c r="USO7" s="111"/>
      <c r="USP7" s="111"/>
      <c r="USQ7" s="111"/>
      <c r="USR7" s="111"/>
      <c r="USS7" s="111"/>
      <c r="UST7" s="111"/>
      <c r="USU7" s="111"/>
      <c r="USV7" s="111"/>
      <c r="USW7" s="111"/>
      <c r="USX7" s="111"/>
      <c r="USY7" s="111"/>
      <c r="USZ7" s="111"/>
      <c r="UTA7" s="111"/>
      <c r="UTB7" s="111"/>
      <c r="UTC7" s="111"/>
      <c r="UTD7" s="111"/>
      <c r="UTE7" s="111"/>
      <c r="UTF7" s="111"/>
      <c r="UTG7" s="111"/>
      <c r="UTH7" s="111"/>
      <c r="UTI7" s="111"/>
      <c r="UTJ7" s="111"/>
      <c r="UTK7" s="111"/>
      <c r="UTL7" s="111"/>
      <c r="UTM7" s="111"/>
      <c r="UTN7" s="111"/>
      <c r="UTO7" s="111"/>
      <c r="UTP7" s="111"/>
      <c r="UTQ7" s="111"/>
      <c r="UTR7" s="111"/>
      <c r="UTS7" s="111"/>
      <c r="UTT7" s="111"/>
      <c r="UTU7" s="111"/>
      <c r="UTV7" s="111"/>
      <c r="UTW7" s="111"/>
      <c r="UTX7" s="111"/>
      <c r="UTY7" s="111"/>
      <c r="UTZ7" s="111"/>
      <c r="UUA7" s="111"/>
      <c r="UUB7" s="111"/>
      <c r="UUC7" s="111"/>
      <c r="UUD7" s="111"/>
      <c r="UUE7" s="111"/>
      <c r="UUF7" s="111"/>
      <c r="UUG7" s="111"/>
      <c r="UUH7" s="111"/>
      <c r="UUI7" s="111"/>
      <c r="UUJ7" s="111"/>
      <c r="UUK7" s="111"/>
      <c r="UUL7" s="111"/>
      <c r="UUM7" s="111"/>
      <c r="UUN7" s="111"/>
      <c r="UUO7" s="111"/>
      <c r="UUP7" s="111"/>
      <c r="UUQ7" s="111"/>
      <c r="UUR7" s="111"/>
      <c r="UUS7" s="111"/>
      <c r="UUT7" s="111"/>
      <c r="UUU7" s="111"/>
      <c r="UUV7" s="111"/>
      <c r="UUW7" s="111"/>
      <c r="UUX7" s="111"/>
      <c r="UUY7" s="111"/>
      <c r="UUZ7" s="111"/>
      <c r="UVA7" s="111"/>
      <c r="UVB7" s="111"/>
      <c r="UVC7" s="111"/>
      <c r="UVD7" s="111"/>
      <c r="UVE7" s="111"/>
      <c r="UVF7" s="111"/>
      <c r="UVG7" s="111"/>
      <c r="UVH7" s="111"/>
      <c r="UVI7" s="111"/>
      <c r="UVJ7" s="111"/>
      <c r="UVK7" s="111"/>
      <c r="UVL7" s="111"/>
      <c r="UVM7" s="111"/>
      <c r="UVN7" s="111"/>
      <c r="UVO7" s="111"/>
      <c r="UVP7" s="111"/>
      <c r="UVQ7" s="111"/>
      <c r="UVR7" s="111"/>
      <c r="UVS7" s="111"/>
      <c r="UVT7" s="111"/>
      <c r="UVU7" s="111"/>
      <c r="UVV7" s="111"/>
      <c r="UVW7" s="111"/>
      <c r="UVX7" s="111"/>
      <c r="UVY7" s="111"/>
      <c r="UVZ7" s="111"/>
      <c r="UWA7" s="111"/>
      <c r="UWB7" s="111"/>
      <c r="UWC7" s="111"/>
      <c r="UWD7" s="111"/>
      <c r="UWE7" s="111"/>
      <c r="UWF7" s="111"/>
      <c r="UWG7" s="111"/>
      <c r="UWH7" s="111"/>
      <c r="UWI7" s="111"/>
      <c r="UWJ7" s="111"/>
      <c r="UWK7" s="111"/>
      <c r="UWL7" s="111"/>
      <c r="UWM7" s="111"/>
      <c r="UWN7" s="111"/>
      <c r="UWO7" s="111"/>
      <c r="UWP7" s="111"/>
      <c r="UWQ7" s="111"/>
      <c r="UWR7" s="111"/>
      <c r="UWS7" s="111"/>
      <c r="UWT7" s="111"/>
      <c r="UWU7" s="111"/>
      <c r="UWV7" s="111"/>
      <c r="UWW7" s="111"/>
      <c r="UWX7" s="111"/>
      <c r="UWY7" s="111"/>
      <c r="UWZ7" s="111"/>
      <c r="UXA7" s="111"/>
      <c r="UXB7" s="111"/>
      <c r="UXC7" s="111"/>
      <c r="UXD7" s="111"/>
      <c r="UXE7" s="111"/>
      <c r="UXF7" s="111"/>
      <c r="UXG7" s="111"/>
      <c r="UXH7" s="111"/>
      <c r="UXI7" s="111"/>
      <c r="UXJ7" s="111"/>
      <c r="UXK7" s="111"/>
      <c r="UXL7" s="111"/>
      <c r="UXM7" s="111"/>
      <c r="UXN7" s="111"/>
      <c r="UXO7" s="111"/>
      <c r="UXP7" s="111"/>
      <c r="UXQ7" s="111"/>
      <c r="UXR7" s="111"/>
      <c r="UXS7" s="111"/>
      <c r="UXT7" s="111"/>
      <c r="UXU7" s="111"/>
      <c r="UXV7" s="111"/>
      <c r="UXW7" s="111"/>
      <c r="UXX7" s="111"/>
      <c r="UXY7" s="111"/>
      <c r="UXZ7" s="111"/>
      <c r="UYA7" s="111"/>
      <c r="UYB7" s="111"/>
      <c r="UYC7" s="111"/>
      <c r="UYD7" s="111"/>
      <c r="UYE7" s="111"/>
      <c r="UYF7" s="111"/>
      <c r="UYG7" s="111"/>
      <c r="UYH7" s="111"/>
      <c r="UYI7" s="111"/>
      <c r="UYJ7" s="111"/>
      <c r="UYK7" s="111"/>
      <c r="UYL7" s="111"/>
      <c r="UYM7" s="111"/>
      <c r="UYN7" s="111"/>
      <c r="UYO7" s="111"/>
      <c r="UYP7" s="111"/>
      <c r="UYQ7" s="111"/>
      <c r="UYR7" s="111"/>
      <c r="UYS7" s="111"/>
      <c r="UYT7" s="111"/>
      <c r="UYU7" s="111"/>
      <c r="UYV7" s="111"/>
      <c r="UYW7" s="111"/>
      <c r="UYX7" s="111"/>
      <c r="UYY7" s="111"/>
      <c r="UYZ7" s="111"/>
      <c r="UZA7" s="111"/>
      <c r="UZB7" s="111"/>
      <c r="UZC7" s="111"/>
      <c r="UZD7" s="111"/>
      <c r="UZE7" s="111"/>
      <c r="UZF7" s="111"/>
      <c r="UZG7" s="111"/>
      <c r="UZH7" s="111"/>
      <c r="UZI7" s="111"/>
      <c r="UZJ7" s="111"/>
      <c r="UZK7" s="111"/>
      <c r="UZL7" s="111"/>
      <c r="UZM7" s="111"/>
      <c r="UZN7" s="111"/>
      <c r="UZO7" s="111"/>
      <c r="UZP7" s="111"/>
      <c r="UZQ7" s="111"/>
      <c r="UZR7" s="111"/>
      <c r="UZS7" s="111"/>
      <c r="UZT7" s="111"/>
      <c r="UZU7" s="111"/>
      <c r="UZV7" s="111"/>
      <c r="UZW7" s="111"/>
      <c r="UZX7" s="111"/>
      <c r="UZY7" s="111"/>
      <c r="UZZ7" s="111"/>
      <c r="VAA7" s="111"/>
      <c r="VAB7" s="111"/>
      <c r="VAC7" s="111"/>
      <c r="VAD7" s="111"/>
      <c r="VAE7" s="111"/>
      <c r="VAF7" s="111"/>
      <c r="VAG7" s="111"/>
      <c r="VAH7" s="111"/>
      <c r="VAI7" s="111"/>
      <c r="VAJ7" s="111"/>
      <c r="VAK7" s="111"/>
      <c r="VAL7" s="111"/>
      <c r="VAM7" s="111"/>
      <c r="VAN7" s="111"/>
      <c r="VAO7" s="111"/>
      <c r="VAP7" s="111"/>
      <c r="VAQ7" s="111"/>
      <c r="VAR7" s="111"/>
      <c r="VAS7" s="111"/>
      <c r="VAT7" s="111"/>
      <c r="VAU7" s="111"/>
      <c r="VAV7" s="111"/>
      <c r="VAW7" s="111"/>
      <c r="VAX7" s="111"/>
      <c r="VAY7" s="111"/>
      <c r="VAZ7" s="111"/>
      <c r="VBA7" s="111"/>
      <c r="VBB7" s="111"/>
      <c r="VBC7" s="111"/>
      <c r="VBD7" s="111"/>
      <c r="VBE7" s="111"/>
      <c r="VBF7" s="111"/>
      <c r="VBG7" s="111"/>
      <c r="VBH7" s="111"/>
      <c r="VBI7" s="111"/>
      <c r="VBJ7" s="111"/>
      <c r="VBK7" s="111"/>
      <c r="VBL7" s="111"/>
      <c r="VBM7" s="111"/>
      <c r="VBN7" s="111"/>
      <c r="VBO7" s="111"/>
      <c r="VBP7" s="111"/>
      <c r="VBQ7" s="111"/>
      <c r="VBR7" s="111"/>
      <c r="VBS7" s="111"/>
      <c r="VBT7" s="111"/>
      <c r="VBU7" s="111"/>
      <c r="VBV7" s="111"/>
      <c r="VBW7" s="111"/>
      <c r="VBX7" s="111"/>
      <c r="VBY7" s="111"/>
      <c r="VBZ7" s="111"/>
      <c r="VCA7" s="111"/>
      <c r="VCB7" s="111"/>
      <c r="VCC7" s="111"/>
      <c r="VCD7" s="111"/>
      <c r="VCE7" s="111"/>
      <c r="VCF7" s="111"/>
      <c r="VCG7" s="111"/>
      <c r="VCH7" s="111"/>
      <c r="VCI7" s="111"/>
      <c r="VCJ7" s="111"/>
      <c r="VCK7" s="111"/>
      <c r="VCL7" s="111"/>
      <c r="VCM7" s="111"/>
      <c r="VCN7" s="111"/>
      <c r="VCO7" s="111"/>
      <c r="VCP7" s="111"/>
      <c r="VCQ7" s="111"/>
      <c r="VCR7" s="111"/>
      <c r="VCS7" s="111"/>
      <c r="VCT7" s="111"/>
      <c r="VCU7" s="111"/>
      <c r="VCV7" s="111"/>
      <c r="VCW7" s="111"/>
      <c r="VCX7" s="111"/>
      <c r="VCY7" s="111"/>
      <c r="VCZ7" s="111"/>
      <c r="VDA7" s="111"/>
      <c r="VDB7" s="111"/>
      <c r="VDC7" s="111"/>
      <c r="VDD7" s="111"/>
      <c r="VDE7" s="111"/>
      <c r="VDF7" s="111"/>
      <c r="VDG7" s="111"/>
      <c r="VDH7" s="111"/>
      <c r="VDI7" s="111"/>
      <c r="VDJ7" s="111"/>
      <c r="VDK7" s="111"/>
      <c r="VDL7" s="111"/>
      <c r="VDM7" s="111"/>
      <c r="VDN7" s="111"/>
      <c r="VDO7" s="111"/>
      <c r="VDP7" s="111"/>
      <c r="VDQ7" s="111"/>
      <c r="VDR7" s="111"/>
      <c r="VDS7" s="111"/>
      <c r="VDT7" s="111"/>
      <c r="VDU7" s="111"/>
      <c r="VDV7" s="111"/>
      <c r="VDW7" s="111"/>
      <c r="VDX7" s="111"/>
      <c r="VDY7" s="111"/>
      <c r="VDZ7" s="111"/>
      <c r="VEA7" s="111"/>
      <c r="VEB7" s="111"/>
      <c r="VEC7" s="111"/>
      <c r="VED7" s="111"/>
      <c r="VEE7" s="111"/>
      <c r="VEF7" s="111"/>
      <c r="VEG7" s="111"/>
      <c r="VEH7" s="111"/>
      <c r="VEI7" s="111"/>
      <c r="VEJ7" s="111"/>
      <c r="VEK7" s="111"/>
      <c r="VEL7" s="111"/>
      <c r="VEM7" s="111"/>
      <c r="VEN7" s="111"/>
      <c r="VEO7" s="111"/>
      <c r="VEP7" s="111"/>
      <c r="VEQ7" s="111"/>
      <c r="VER7" s="111"/>
      <c r="VES7" s="111"/>
      <c r="VET7" s="111"/>
      <c r="VEU7" s="111"/>
      <c r="VEV7" s="111"/>
      <c r="VEW7" s="111"/>
      <c r="VEX7" s="111"/>
      <c r="VEY7" s="111"/>
      <c r="VEZ7" s="111"/>
      <c r="VFA7" s="111"/>
      <c r="VFB7" s="111"/>
      <c r="VFC7" s="111"/>
      <c r="VFD7" s="111"/>
      <c r="VFE7" s="111"/>
      <c r="VFF7" s="111"/>
      <c r="VFG7" s="111"/>
      <c r="VFH7" s="111"/>
      <c r="VFI7" s="111"/>
      <c r="VFJ7" s="111"/>
      <c r="VFK7" s="111"/>
      <c r="VFL7" s="111"/>
      <c r="VFM7" s="111"/>
      <c r="VFN7" s="111"/>
      <c r="VFO7" s="111"/>
      <c r="VFP7" s="111"/>
      <c r="VFQ7" s="111"/>
      <c r="VFR7" s="111"/>
      <c r="VFS7" s="111"/>
      <c r="VFT7" s="111"/>
      <c r="VFU7" s="111"/>
      <c r="VFV7" s="111"/>
      <c r="VFW7" s="111"/>
      <c r="VFX7" s="111"/>
      <c r="VFY7" s="111"/>
      <c r="VFZ7" s="111"/>
      <c r="VGA7" s="111"/>
      <c r="VGB7" s="111"/>
      <c r="VGC7" s="111"/>
      <c r="VGD7" s="111"/>
      <c r="VGE7" s="111"/>
      <c r="VGF7" s="111"/>
      <c r="VGG7" s="111"/>
      <c r="VGH7" s="111"/>
      <c r="VGI7" s="111"/>
      <c r="VGJ7" s="111"/>
      <c r="VGK7" s="111"/>
      <c r="VGL7" s="111"/>
      <c r="VGM7" s="111"/>
      <c r="VGN7" s="111"/>
      <c r="VGO7" s="111"/>
      <c r="VGP7" s="111"/>
      <c r="VGQ7" s="111"/>
      <c r="VGR7" s="111"/>
      <c r="VGS7" s="111"/>
      <c r="VGT7" s="111"/>
      <c r="VGU7" s="111"/>
      <c r="VGV7" s="111"/>
      <c r="VGW7" s="111"/>
      <c r="VGX7" s="111"/>
      <c r="VGY7" s="111"/>
      <c r="VGZ7" s="111"/>
      <c r="VHA7" s="111"/>
      <c r="VHB7" s="111"/>
      <c r="VHC7" s="111"/>
      <c r="VHD7" s="111"/>
      <c r="VHE7" s="111"/>
      <c r="VHF7" s="111"/>
      <c r="VHG7" s="111"/>
      <c r="VHH7" s="111"/>
      <c r="VHI7" s="111"/>
      <c r="VHJ7" s="111"/>
      <c r="VHK7" s="111"/>
      <c r="VHL7" s="111"/>
      <c r="VHM7" s="111"/>
      <c r="VHN7" s="111"/>
      <c r="VHO7" s="111"/>
      <c r="VHP7" s="111"/>
      <c r="VHQ7" s="111"/>
      <c r="VHR7" s="111"/>
      <c r="VHS7" s="111"/>
      <c r="VHT7" s="111"/>
      <c r="VHU7" s="111"/>
      <c r="VHV7" s="111"/>
      <c r="VHW7" s="111"/>
      <c r="VHX7" s="111"/>
      <c r="VHY7" s="111"/>
      <c r="VHZ7" s="111"/>
      <c r="VIA7" s="111"/>
      <c r="VIB7" s="111"/>
      <c r="VIC7" s="111"/>
      <c r="VID7" s="111"/>
      <c r="VIE7" s="111"/>
      <c r="VIF7" s="111"/>
      <c r="VIG7" s="111"/>
      <c r="VIH7" s="111"/>
      <c r="VII7" s="111"/>
      <c r="VIJ7" s="111"/>
      <c r="VIK7" s="111"/>
      <c r="VIL7" s="111"/>
      <c r="VIM7" s="111"/>
      <c r="VIN7" s="111"/>
      <c r="VIO7" s="111"/>
      <c r="VIP7" s="111"/>
      <c r="VIQ7" s="111"/>
      <c r="VIR7" s="111"/>
      <c r="VIS7" s="111"/>
      <c r="VIT7" s="111"/>
      <c r="VIU7" s="111"/>
      <c r="VIV7" s="111"/>
      <c r="VIW7" s="111"/>
      <c r="VIX7" s="111"/>
      <c r="VIY7" s="111"/>
      <c r="VIZ7" s="111"/>
      <c r="VJA7" s="111"/>
      <c r="VJB7" s="111"/>
      <c r="VJC7" s="111"/>
      <c r="VJD7" s="111"/>
      <c r="VJE7" s="111"/>
      <c r="VJF7" s="111"/>
      <c r="VJG7" s="111"/>
      <c r="VJH7" s="111"/>
      <c r="VJI7" s="111"/>
      <c r="VJJ7" s="111"/>
      <c r="VJK7" s="111"/>
      <c r="VJL7" s="111"/>
      <c r="VJM7" s="111"/>
      <c r="VJN7" s="111"/>
      <c r="VJO7" s="111"/>
      <c r="VJP7" s="111"/>
      <c r="VJQ7" s="111"/>
      <c r="VJR7" s="111"/>
      <c r="VJS7" s="111"/>
      <c r="VJT7" s="111"/>
      <c r="VJU7" s="111"/>
      <c r="VJV7" s="111"/>
      <c r="VJW7" s="111"/>
      <c r="VJX7" s="111"/>
      <c r="VJY7" s="111"/>
      <c r="VJZ7" s="111"/>
      <c r="VKA7" s="111"/>
      <c r="VKB7" s="111"/>
      <c r="VKC7" s="111"/>
      <c r="VKD7" s="111"/>
      <c r="VKE7" s="111"/>
      <c r="VKF7" s="111"/>
      <c r="VKG7" s="111"/>
      <c r="VKH7" s="111"/>
      <c r="VKI7" s="111"/>
      <c r="VKJ7" s="111"/>
      <c r="VKK7" s="111"/>
      <c r="VKL7" s="111"/>
      <c r="VKM7" s="111"/>
      <c r="VKN7" s="111"/>
      <c r="VKO7" s="111"/>
      <c r="VKP7" s="111"/>
      <c r="VKQ7" s="111"/>
      <c r="VKR7" s="111"/>
      <c r="VKS7" s="111"/>
      <c r="VKT7" s="111"/>
      <c r="VKU7" s="111"/>
      <c r="VKV7" s="111"/>
      <c r="VKW7" s="111"/>
      <c r="VKX7" s="111"/>
      <c r="VKY7" s="111"/>
      <c r="VKZ7" s="111"/>
      <c r="VLA7" s="111"/>
      <c r="VLB7" s="111"/>
      <c r="VLC7" s="111"/>
      <c r="VLD7" s="111"/>
      <c r="VLE7" s="111"/>
      <c r="VLF7" s="111"/>
      <c r="VLG7" s="111"/>
      <c r="VLH7" s="111"/>
      <c r="VLI7" s="111"/>
      <c r="VLJ7" s="111"/>
      <c r="VLK7" s="111"/>
      <c r="VLL7" s="111"/>
      <c r="VLM7" s="111"/>
      <c r="VLN7" s="111"/>
      <c r="VLO7" s="111"/>
      <c r="VLP7" s="111"/>
      <c r="VLQ7" s="111"/>
      <c r="VLR7" s="111"/>
      <c r="VLS7" s="111"/>
      <c r="VLT7" s="111"/>
      <c r="VLU7" s="111"/>
      <c r="VLV7" s="111"/>
      <c r="VLW7" s="111"/>
      <c r="VLX7" s="111"/>
      <c r="VLY7" s="111"/>
      <c r="VLZ7" s="111"/>
      <c r="VMA7" s="111"/>
      <c r="VMB7" s="111"/>
      <c r="VMC7" s="111"/>
      <c r="VMD7" s="111"/>
      <c r="VME7" s="111"/>
      <c r="VMF7" s="111"/>
      <c r="VMG7" s="111"/>
      <c r="VMH7" s="111"/>
      <c r="VMI7" s="111"/>
      <c r="VMJ7" s="111"/>
      <c r="VMK7" s="111"/>
      <c r="VML7" s="111"/>
      <c r="VMM7" s="111"/>
      <c r="VMN7" s="111"/>
      <c r="VMO7" s="111"/>
      <c r="VMP7" s="111"/>
      <c r="VMQ7" s="111"/>
      <c r="VMR7" s="111"/>
      <c r="VMS7" s="111"/>
      <c r="VMT7" s="111"/>
      <c r="VMU7" s="111"/>
      <c r="VMV7" s="111"/>
      <c r="VMW7" s="111"/>
      <c r="VMX7" s="111"/>
      <c r="VMY7" s="111"/>
      <c r="VMZ7" s="111"/>
      <c r="VNA7" s="111"/>
      <c r="VNB7" s="111"/>
      <c r="VNC7" s="111"/>
      <c r="VND7" s="111"/>
      <c r="VNE7" s="111"/>
      <c r="VNF7" s="111"/>
      <c r="VNG7" s="111"/>
      <c r="VNH7" s="111"/>
      <c r="VNI7" s="111"/>
      <c r="VNJ7" s="111"/>
      <c r="VNK7" s="111"/>
      <c r="VNL7" s="111"/>
      <c r="VNM7" s="111"/>
      <c r="VNN7" s="111"/>
      <c r="VNO7" s="111"/>
      <c r="VNP7" s="111"/>
      <c r="VNQ7" s="111"/>
      <c r="VNR7" s="111"/>
      <c r="VNS7" s="111"/>
      <c r="VNT7" s="111"/>
      <c r="VNU7" s="111"/>
      <c r="VNV7" s="111"/>
      <c r="VNW7" s="111"/>
      <c r="VNX7" s="111"/>
      <c r="VNY7" s="111"/>
      <c r="VNZ7" s="111"/>
      <c r="VOA7" s="111"/>
      <c r="VOB7" s="111"/>
      <c r="VOC7" s="111"/>
      <c r="VOD7" s="111"/>
      <c r="VOE7" s="111"/>
      <c r="VOF7" s="111"/>
      <c r="VOG7" s="111"/>
      <c r="VOH7" s="111"/>
      <c r="VOI7" s="111"/>
      <c r="VOJ7" s="111"/>
      <c r="VOK7" s="111"/>
      <c r="VOL7" s="111"/>
      <c r="VOM7" s="111"/>
      <c r="VON7" s="111"/>
      <c r="VOO7" s="111"/>
      <c r="VOP7" s="111"/>
      <c r="VOQ7" s="111"/>
      <c r="VOR7" s="111"/>
      <c r="VOS7" s="111"/>
      <c r="VOT7" s="111"/>
      <c r="VOU7" s="111"/>
      <c r="VOV7" s="111"/>
      <c r="VOW7" s="111"/>
      <c r="VOX7" s="111"/>
      <c r="VOY7" s="111"/>
      <c r="VOZ7" s="111"/>
      <c r="VPA7" s="111"/>
      <c r="VPB7" s="111"/>
      <c r="VPC7" s="111"/>
      <c r="VPD7" s="111"/>
      <c r="VPE7" s="111"/>
      <c r="VPF7" s="111"/>
      <c r="VPG7" s="111"/>
      <c r="VPH7" s="111"/>
      <c r="VPI7" s="111"/>
      <c r="VPJ7" s="111"/>
      <c r="VPK7" s="111"/>
      <c r="VPL7" s="111"/>
      <c r="VPM7" s="111"/>
      <c r="VPN7" s="111"/>
      <c r="VPO7" s="111"/>
      <c r="VPP7" s="111"/>
      <c r="VPQ7" s="111"/>
      <c r="VPR7" s="111"/>
      <c r="VPS7" s="111"/>
      <c r="VPT7" s="111"/>
      <c r="VPU7" s="111"/>
      <c r="VPV7" s="111"/>
      <c r="VPW7" s="111"/>
      <c r="VPX7" s="111"/>
      <c r="VPY7" s="111"/>
      <c r="VPZ7" s="111"/>
      <c r="VQA7" s="111"/>
      <c r="VQB7" s="111"/>
      <c r="VQC7" s="111"/>
      <c r="VQD7" s="111"/>
      <c r="VQE7" s="111"/>
      <c r="VQF7" s="111"/>
      <c r="VQG7" s="111"/>
      <c r="VQH7" s="111"/>
      <c r="VQI7" s="111"/>
      <c r="VQJ7" s="111"/>
      <c r="VQK7" s="111"/>
      <c r="VQL7" s="111"/>
      <c r="VQM7" s="111"/>
      <c r="VQN7" s="111"/>
      <c r="VQO7" s="111"/>
      <c r="VQP7" s="111"/>
      <c r="VQQ7" s="111"/>
      <c r="VQR7" s="111"/>
      <c r="VQS7" s="111"/>
      <c r="VQT7" s="111"/>
      <c r="VQU7" s="111"/>
      <c r="VQV7" s="111"/>
      <c r="VQW7" s="111"/>
      <c r="VQX7" s="111"/>
      <c r="VQY7" s="111"/>
      <c r="VQZ7" s="111"/>
      <c r="VRA7" s="111"/>
      <c r="VRB7" s="111"/>
      <c r="VRC7" s="111"/>
      <c r="VRD7" s="111"/>
      <c r="VRE7" s="111"/>
      <c r="VRF7" s="111"/>
      <c r="VRG7" s="111"/>
      <c r="VRH7" s="111"/>
      <c r="VRI7" s="111"/>
      <c r="VRJ7" s="111"/>
      <c r="VRK7" s="111"/>
      <c r="VRL7" s="111"/>
      <c r="VRM7" s="111"/>
      <c r="VRN7" s="111"/>
      <c r="VRO7" s="111"/>
      <c r="VRP7" s="111"/>
      <c r="VRQ7" s="111"/>
      <c r="VRR7" s="111"/>
      <c r="VRS7" s="111"/>
      <c r="VRT7" s="111"/>
      <c r="VRU7" s="111"/>
      <c r="VRV7" s="111"/>
      <c r="VRW7" s="111"/>
      <c r="VRX7" s="111"/>
      <c r="VRY7" s="111"/>
      <c r="VRZ7" s="111"/>
      <c r="VSA7" s="111"/>
      <c r="VSB7" s="111"/>
      <c r="VSC7" s="111"/>
      <c r="VSD7" s="111"/>
      <c r="VSE7" s="111"/>
      <c r="VSF7" s="111"/>
      <c r="VSG7" s="111"/>
      <c r="VSH7" s="111"/>
      <c r="VSI7" s="111"/>
      <c r="VSJ7" s="111"/>
      <c r="VSK7" s="111"/>
      <c r="VSL7" s="111"/>
      <c r="VSM7" s="111"/>
      <c r="VSN7" s="111"/>
      <c r="VSO7" s="111"/>
      <c r="VSP7" s="111"/>
      <c r="VSQ7" s="111"/>
      <c r="VSR7" s="111"/>
      <c r="VSS7" s="111"/>
      <c r="VST7" s="111"/>
      <c r="VSU7" s="111"/>
      <c r="VSV7" s="111"/>
      <c r="VSW7" s="111"/>
      <c r="VSX7" s="111"/>
      <c r="VSY7" s="111"/>
      <c r="VSZ7" s="111"/>
      <c r="VTA7" s="111"/>
      <c r="VTB7" s="111"/>
      <c r="VTC7" s="111"/>
      <c r="VTD7" s="111"/>
      <c r="VTE7" s="111"/>
      <c r="VTF7" s="111"/>
      <c r="VTG7" s="111"/>
      <c r="VTH7" s="111"/>
      <c r="VTI7" s="111"/>
      <c r="VTJ7" s="111"/>
      <c r="VTK7" s="111"/>
      <c r="VTL7" s="111"/>
      <c r="VTM7" s="111"/>
      <c r="VTN7" s="111"/>
      <c r="VTO7" s="111"/>
      <c r="VTP7" s="111"/>
      <c r="VTQ7" s="111"/>
      <c r="VTR7" s="111"/>
      <c r="VTS7" s="111"/>
      <c r="VTT7" s="111"/>
      <c r="VTU7" s="111"/>
      <c r="VTV7" s="111"/>
      <c r="VTW7" s="111"/>
      <c r="VTX7" s="111"/>
      <c r="VTY7" s="111"/>
      <c r="VTZ7" s="111"/>
      <c r="VUA7" s="111"/>
      <c r="VUB7" s="111"/>
      <c r="VUC7" s="111"/>
      <c r="VUD7" s="111"/>
      <c r="VUE7" s="111"/>
      <c r="VUF7" s="111"/>
      <c r="VUG7" s="111"/>
      <c r="VUH7" s="111"/>
      <c r="VUI7" s="111"/>
      <c r="VUJ7" s="111"/>
      <c r="VUK7" s="111"/>
      <c r="VUL7" s="111"/>
      <c r="VUM7" s="111"/>
      <c r="VUN7" s="111"/>
      <c r="VUO7" s="111"/>
      <c r="VUP7" s="111"/>
      <c r="VUQ7" s="111"/>
      <c r="VUR7" s="111"/>
      <c r="VUS7" s="111"/>
      <c r="VUT7" s="111"/>
      <c r="VUU7" s="111"/>
      <c r="VUV7" s="111"/>
      <c r="VUW7" s="111"/>
      <c r="VUX7" s="111"/>
      <c r="VUY7" s="111"/>
      <c r="VUZ7" s="111"/>
      <c r="VVA7" s="111"/>
      <c r="VVB7" s="111"/>
      <c r="VVC7" s="111"/>
      <c r="VVD7" s="111"/>
      <c r="VVE7" s="111"/>
      <c r="VVF7" s="111"/>
      <c r="VVG7" s="111"/>
      <c r="VVH7" s="111"/>
      <c r="VVI7" s="111"/>
      <c r="VVJ7" s="111"/>
      <c r="VVK7" s="111"/>
      <c r="VVL7" s="111"/>
      <c r="VVM7" s="111"/>
      <c r="VVN7" s="111"/>
      <c r="VVO7" s="111"/>
      <c r="VVP7" s="111"/>
      <c r="VVQ7" s="111"/>
      <c r="VVR7" s="111"/>
      <c r="VVS7" s="111"/>
      <c r="VVT7" s="111"/>
      <c r="VVU7" s="111"/>
      <c r="VVV7" s="111"/>
      <c r="VVW7" s="111"/>
      <c r="VVX7" s="111"/>
      <c r="VVY7" s="111"/>
      <c r="VVZ7" s="111"/>
      <c r="VWA7" s="111"/>
      <c r="VWB7" s="111"/>
      <c r="VWC7" s="111"/>
      <c r="VWD7" s="111"/>
      <c r="VWE7" s="111"/>
      <c r="VWF7" s="111"/>
      <c r="VWG7" s="111"/>
      <c r="VWH7" s="111"/>
      <c r="VWI7" s="111"/>
      <c r="VWJ7" s="111"/>
      <c r="VWK7" s="111"/>
      <c r="VWL7" s="111"/>
      <c r="VWM7" s="111"/>
      <c r="VWN7" s="111"/>
      <c r="VWO7" s="111"/>
      <c r="VWP7" s="111"/>
      <c r="VWQ7" s="111"/>
      <c r="VWR7" s="111"/>
      <c r="VWS7" s="111"/>
      <c r="VWT7" s="111"/>
      <c r="VWU7" s="111"/>
      <c r="VWV7" s="111"/>
      <c r="VWW7" s="111"/>
      <c r="VWX7" s="111"/>
      <c r="VWY7" s="111"/>
      <c r="VWZ7" s="111"/>
      <c r="VXA7" s="111"/>
      <c r="VXB7" s="111"/>
      <c r="VXC7" s="111"/>
      <c r="VXD7" s="111"/>
      <c r="VXE7" s="111"/>
      <c r="VXF7" s="111"/>
      <c r="VXG7" s="111"/>
      <c r="VXH7" s="111"/>
      <c r="VXI7" s="111"/>
      <c r="VXJ7" s="111"/>
      <c r="VXK7" s="111"/>
      <c r="VXL7" s="111"/>
      <c r="VXM7" s="111"/>
      <c r="VXN7" s="111"/>
      <c r="VXO7" s="111"/>
      <c r="VXP7" s="111"/>
      <c r="VXQ7" s="111"/>
      <c r="VXR7" s="111"/>
      <c r="VXS7" s="111"/>
      <c r="VXT7" s="111"/>
      <c r="VXU7" s="111"/>
      <c r="VXV7" s="111"/>
      <c r="VXW7" s="111"/>
      <c r="VXX7" s="111"/>
      <c r="VXY7" s="111"/>
      <c r="VXZ7" s="111"/>
      <c r="VYA7" s="111"/>
      <c r="VYB7" s="111"/>
      <c r="VYC7" s="111"/>
      <c r="VYD7" s="111"/>
      <c r="VYE7" s="111"/>
      <c r="VYF7" s="111"/>
      <c r="VYG7" s="111"/>
      <c r="VYH7" s="111"/>
      <c r="VYI7" s="111"/>
      <c r="VYJ7" s="111"/>
      <c r="VYK7" s="111"/>
      <c r="VYL7" s="111"/>
      <c r="VYM7" s="111"/>
      <c r="VYN7" s="111"/>
      <c r="VYO7" s="111"/>
      <c r="VYP7" s="111"/>
      <c r="VYQ7" s="111"/>
      <c r="VYR7" s="111"/>
      <c r="VYS7" s="111"/>
      <c r="VYT7" s="111"/>
      <c r="VYU7" s="111"/>
      <c r="VYV7" s="111"/>
      <c r="VYW7" s="111"/>
      <c r="VYX7" s="111"/>
      <c r="VYY7" s="111"/>
      <c r="VYZ7" s="111"/>
      <c r="VZA7" s="111"/>
      <c r="VZB7" s="111"/>
      <c r="VZC7" s="111"/>
      <c r="VZD7" s="111"/>
      <c r="VZE7" s="111"/>
      <c r="VZF7" s="111"/>
      <c r="VZG7" s="111"/>
      <c r="VZH7" s="111"/>
      <c r="VZI7" s="111"/>
      <c r="VZJ7" s="111"/>
      <c r="VZK7" s="111"/>
      <c r="VZL7" s="111"/>
      <c r="VZM7" s="111"/>
      <c r="VZN7" s="111"/>
      <c r="VZO7" s="111"/>
      <c r="VZP7" s="111"/>
      <c r="VZQ7" s="111"/>
      <c r="VZR7" s="111"/>
      <c r="VZS7" s="111"/>
      <c r="VZT7" s="111"/>
      <c r="VZU7" s="111"/>
      <c r="VZV7" s="111"/>
      <c r="VZW7" s="111"/>
      <c r="VZX7" s="111"/>
      <c r="VZY7" s="111"/>
      <c r="VZZ7" s="111"/>
      <c r="WAA7" s="111"/>
      <c r="WAB7" s="111"/>
      <c r="WAC7" s="111"/>
      <c r="WAD7" s="111"/>
      <c r="WAE7" s="111"/>
      <c r="WAF7" s="111"/>
      <c r="WAG7" s="111"/>
      <c r="WAH7" s="111"/>
      <c r="WAI7" s="111"/>
      <c r="WAJ7" s="111"/>
      <c r="WAK7" s="111"/>
      <c r="WAL7" s="111"/>
      <c r="WAM7" s="111"/>
      <c r="WAN7" s="111"/>
      <c r="WAO7" s="111"/>
      <c r="WAP7" s="111"/>
      <c r="WAQ7" s="111"/>
      <c r="WAR7" s="111"/>
      <c r="WAS7" s="111"/>
      <c r="WAT7" s="111"/>
      <c r="WAU7" s="111"/>
      <c r="WAV7" s="111"/>
      <c r="WAW7" s="111"/>
      <c r="WAX7" s="111"/>
      <c r="WAY7" s="111"/>
      <c r="WAZ7" s="111"/>
      <c r="WBA7" s="111"/>
      <c r="WBB7" s="111"/>
      <c r="WBC7" s="111"/>
      <c r="WBD7" s="111"/>
      <c r="WBE7" s="111"/>
      <c r="WBF7" s="111"/>
      <c r="WBG7" s="111"/>
      <c r="WBH7" s="111"/>
      <c r="WBI7" s="111"/>
      <c r="WBJ7" s="111"/>
      <c r="WBK7" s="111"/>
      <c r="WBL7" s="111"/>
      <c r="WBM7" s="111"/>
      <c r="WBN7" s="111"/>
      <c r="WBO7" s="111"/>
      <c r="WBP7" s="111"/>
      <c r="WBQ7" s="111"/>
      <c r="WBR7" s="111"/>
      <c r="WBS7" s="111"/>
      <c r="WBT7" s="111"/>
      <c r="WBU7" s="111"/>
      <c r="WBV7" s="111"/>
      <c r="WBW7" s="111"/>
      <c r="WBX7" s="111"/>
      <c r="WBY7" s="111"/>
      <c r="WBZ7" s="111"/>
      <c r="WCA7" s="111"/>
      <c r="WCB7" s="111"/>
      <c r="WCC7" s="111"/>
      <c r="WCD7" s="111"/>
      <c r="WCE7" s="111"/>
      <c r="WCF7" s="111"/>
      <c r="WCG7" s="111"/>
      <c r="WCH7" s="111"/>
      <c r="WCI7" s="111"/>
      <c r="WCJ7" s="111"/>
      <c r="WCK7" s="111"/>
      <c r="WCL7" s="111"/>
      <c r="WCM7" s="111"/>
      <c r="WCN7" s="111"/>
      <c r="WCO7" s="111"/>
      <c r="WCP7" s="111"/>
      <c r="WCQ7" s="111"/>
      <c r="WCR7" s="111"/>
      <c r="WCS7" s="111"/>
      <c r="WCT7" s="111"/>
      <c r="WCU7" s="111"/>
      <c r="WCV7" s="111"/>
      <c r="WCW7" s="111"/>
      <c r="WCX7" s="111"/>
      <c r="WCY7" s="111"/>
      <c r="WCZ7" s="111"/>
      <c r="WDA7" s="111"/>
      <c r="WDB7" s="111"/>
      <c r="WDC7" s="111"/>
      <c r="WDD7" s="111"/>
      <c r="WDE7" s="111"/>
      <c r="WDF7" s="111"/>
      <c r="WDG7" s="111"/>
      <c r="WDH7" s="111"/>
      <c r="WDI7" s="111"/>
      <c r="WDJ7" s="111"/>
      <c r="WDK7" s="111"/>
      <c r="WDL7" s="111"/>
      <c r="WDM7" s="111"/>
      <c r="WDN7" s="111"/>
      <c r="WDO7" s="111"/>
      <c r="WDP7" s="111"/>
      <c r="WDQ7" s="111"/>
      <c r="WDR7" s="111"/>
      <c r="WDS7" s="111"/>
      <c r="WDT7" s="111"/>
      <c r="WDU7" s="111"/>
      <c r="WDV7" s="111"/>
      <c r="WDW7" s="111"/>
      <c r="WDX7" s="111"/>
      <c r="WDY7" s="111"/>
      <c r="WDZ7" s="111"/>
      <c r="WEA7" s="111"/>
      <c r="WEB7" s="111"/>
      <c r="WEC7" s="111"/>
      <c r="WED7" s="111"/>
      <c r="WEE7" s="111"/>
      <c r="WEF7" s="111"/>
      <c r="WEG7" s="111"/>
      <c r="WEH7" s="111"/>
      <c r="WEI7" s="111"/>
      <c r="WEJ7" s="111"/>
      <c r="WEK7" s="111"/>
      <c r="WEL7" s="111"/>
      <c r="WEM7" s="111"/>
      <c r="WEN7" s="111"/>
      <c r="WEO7" s="111"/>
      <c r="WEP7" s="111"/>
      <c r="WEQ7" s="111"/>
      <c r="WER7" s="111"/>
      <c r="WES7" s="111"/>
      <c r="WET7" s="111"/>
      <c r="WEU7" s="111"/>
      <c r="WEV7" s="111"/>
      <c r="WEW7" s="111"/>
      <c r="WEX7" s="111"/>
      <c r="WEY7" s="111"/>
      <c r="WEZ7" s="111"/>
      <c r="WFA7" s="111"/>
      <c r="WFB7" s="111"/>
      <c r="WFC7" s="111"/>
      <c r="WFD7" s="111"/>
      <c r="WFE7" s="111"/>
      <c r="WFF7" s="111"/>
      <c r="WFG7" s="111"/>
      <c r="WFH7" s="111"/>
      <c r="WFI7" s="111"/>
      <c r="WFJ7" s="111"/>
      <c r="WFK7" s="111"/>
      <c r="WFL7" s="111"/>
      <c r="WFM7" s="111"/>
      <c r="WFN7" s="111"/>
      <c r="WFO7" s="111"/>
      <c r="WFP7" s="111"/>
      <c r="WFQ7" s="111"/>
      <c r="WFR7" s="111"/>
      <c r="WFS7" s="111"/>
      <c r="WFT7" s="111"/>
      <c r="WFU7" s="111"/>
      <c r="WFV7" s="111"/>
      <c r="WFW7" s="111"/>
      <c r="WFX7" s="111"/>
      <c r="WFY7" s="111"/>
      <c r="WFZ7" s="111"/>
      <c r="WGA7" s="111"/>
      <c r="WGB7" s="111"/>
      <c r="WGC7" s="111"/>
      <c r="WGD7" s="111"/>
      <c r="WGE7" s="111"/>
      <c r="WGF7" s="111"/>
      <c r="WGG7" s="111"/>
      <c r="WGH7" s="111"/>
      <c r="WGI7" s="111"/>
      <c r="WGJ7" s="111"/>
      <c r="WGK7" s="111"/>
      <c r="WGL7" s="111"/>
      <c r="WGM7" s="111"/>
      <c r="WGN7" s="111"/>
      <c r="WGO7" s="111"/>
      <c r="WGP7" s="111"/>
      <c r="WGQ7" s="111"/>
      <c r="WGR7" s="111"/>
      <c r="WGS7" s="111"/>
      <c r="WGT7" s="111"/>
      <c r="WGU7" s="111"/>
      <c r="WGV7" s="111"/>
      <c r="WGW7" s="111"/>
      <c r="WGX7" s="111"/>
      <c r="WGY7" s="111"/>
      <c r="WGZ7" s="111"/>
      <c r="WHA7" s="111"/>
      <c r="WHB7" s="111"/>
      <c r="WHC7" s="111"/>
      <c r="WHD7" s="111"/>
      <c r="WHE7" s="111"/>
      <c r="WHF7" s="111"/>
      <c r="WHG7" s="111"/>
      <c r="WHH7" s="111"/>
      <c r="WHI7" s="111"/>
      <c r="WHJ7" s="111"/>
      <c r="WHK7" s="111"/>
      <c r="WHL7" s="111"/>
      <c r="WHM7" s="111"/>
      <c r="WHN7" s="111"/>
      <c r="WHO7" s="111"/>
      <c r="WHP7" s="111"/>
      <c r="WHQ7" s="111"/>
      <c r="WHR7" s="111"/>
      <c r="WHS7" s="111"/>
      <c r="WHT7" s="111"/>
      <c r="WHU7" s="111"/>
      <c r="WHV7" s="111"/>
      <c r="WHW7" s="111"/>
      <c r="WHX7" s="111"/>
      <c r="WHY7" s="111"/>
      <c r="WHZ7" s="111"/>
      <c r="WIA7" s="111"/>
      <c r="WIB7" s="111"/>
      <c r="WIC7" s="111"/>
      <c r="WID7" s="111"/>
      <c r="WIE7" s="111"/>
      <c r="WIF7" s="111"/>
      <c r="WIG7" s="111"/>
      <c r="WIH7" s="111"/>
      <c r="WII7" s="111"/>
      <c r="WIJ7" s="111"/>
      <c r="WIK7" s="111"/>
      <c r="WIL7" s="111"/>
      <c r="WIM7" s="111"/>
      <c r="WIN7" s="111"/>
      <c r="WIO7" s="111"/>
      <c r="WIP7" s="111"/>
      <c r="WIQ7" s="111"/>
      <c r="WIR7" s="111"/>
      <c r="WIS7" s="111"/>
      <c r="WIT7" s="111"/>
      <c r="WIU7" s="111"/>
      <c r="WIV7" s="111"/>
      <c r="WIW7" s="111"/>
      <c r="WIX7" s="111"/>
      <c r="WIY7" s="111"/>
      <c r="WIZ7" s="111"/>
      <c r="WJA7" s="111"/>
      <c r="WJB7" s="111"/>
      <c r="WJC7" s="111"/>
      <c r="WJD7" s="111"/>
      <c r="WJE7" s="111"/>
      <c r="WJF7" s="111"/>
      <c r="WJG7" s="111"/>
      <c r="WJH7" s="111"/>
      <c r="WJI7" s="111"/>
      <c r="WJJ7" s="111"/>
      <c r="WJK7" s="111"/>
      <c r="WJL7" s="111"/>
      <c r="WJM7" s="111"/>
      <c r="WJN7" s="111"/>
      <c r="WJO7" s="111"/>
      <c r="WJP7" s="111"/>
      <c r="WJQ7" s="111"/>
      <c r="WJR7" s="111"/>
      <c r="WJS7" s="111"/>
      <c r="WJT7" s="111"/>
      <c r="WJU7" s="111"/>
      <c r="WJV7" s="111"/>
      <c r="WJW7" s="111"/>
      <c r="WJX7" s="111"/>
      <c r="WJY7" s="111"/>
      <c r="WJZ7" s="111"/>
      <c r="WKA7" s="111"/>
      <c r="WKB7" s="111"/>
      <c r="WKC7" s="111"/>
      <c r="WKD7" s="111"/>
      <c r="WKE7" s="111"/>
      <c r="WKF7" s="111"/>
      <c r="WKG7" s="111"/>
      <c r="WKH7" s="111"/>
      <c r="WKI7" s="111"/>
      <c r="WKJ7" s="111"/>
      <c r="WKK7" s="111"/>
      <c r="WKL7" s="111"/>
      <c r="WKM7" s="111"/>
      <c r="WKN7" s="111"/>
      <c r="WKO7" s="111"/>
      <c r="WKP7" s="111"/>
      <c r="WKQ7" s="111"/>
      <c r="WKR7" s="111"/>
      <c r="WKS7" s="111"/>
      <c r="WKT7" s="111"/>
      <c r="WKU7" s="111"/>
      <c r="WKV7" s="111"/>
      <c r="WKW7" s="111"/>
      <c r="WKX7" s="111"/>
      <c r="WKY7" s="111"/>
      <c r="WKZ7" s="111"/>
      <c r="WLA7" s="111"/>
      <c r="WLB7" s="111"/>
      <c r="WLC7" s="111"/>
      <c r="WLD7" s="111"/>
      <c r="WLE7" s="111"/>
      <c r="WLF7" s="111"/>
      <c r="WLG7" s="111"/>
      <c r="WLH7" s="111"/>
      <c r="WLI7" s="111"/>
      <c r="WLJ7" s="111"/>
      <c r="WLK7" s="111"/>
      <c r="WLL7" s="111"/>
      <c r="WLM7" s="111"/>
      <c r="WLN7" s="111"/>
      <c r="WLO7" s="111"/>
      <c r="WLP7" s="111"/>
      <c r="WLQ7" s="111"/>
      <c r="WLR7" s="111"/>
      <c r="WLS7" s="111"/>
      <c r="WLT7" s="111"/>
      <c r="WLU7" s="111"/>
      <c r="WLV7" s="111"/>
      <c r="WLW7" s="111"/>
      <c r="WLX7" s="111"/>
      <c r="WLY7" s="111"/>
      <c r="WLZ7" s="111"/>
      <c r="WMA7" s="111"/>
      <c r="WMB7" s="111"/>
      <c r="WMC7" s="111"/>
      <c r="WMD7" s="111"/>
      <c r="WME7" s="111"/>
      <c r="WMF7" s="111"/>
      <c r="WMG7" s="111"/>
      <c r="WMH7" s="111"/>
      <c r="WMI7" s="111"/>
      <c r="WMJ7" s="111"/>
      <c r="WMK7" s="111"/>
      <c r="WML7" s="111"/>
      <c r="WMM7" s="111"/>
      <c r="WMN7" s="111"/>
      <c r="WMO7" s="111"/>
      <c r="WMP7" s="111"/>
      <c r="WMQ7" s="111"/>
      <c r="WMR7" s="111"/>
      <c r="WMS7" s="111"/>
      <c r="WMT7" s="111"/>
      <c r="WMU7" s="111"/>
      <c r="WMV7" s="111"/>
      <c r="WMW7" s="111"/>
      <c r="WMX7" s="111"/>
      <c r="WMY7" s="111"/>
      <c r="WMZ7" s="111"/>
      <c r="WNA7" s="111"/>
      <c r="WNB7" s="111"/>
      <c r="WNC7" s="111"/>
      <c r="WND7" s="111"/>
      <c r="WNE7" s="111"/>
      <c r="WNF7" s="111"/>
      <c r="WNG7" s="111"/>
      <c r="WNH7" s="111"/>
      <c r="WNI7" s="111"/>
      <c r="WNJ7" s="111"/>
      <c r="WNK7" s="111"/>
      <c r="WNL7" s="111"/>
      <c r="WNM7" s="111"/>
      <c r="WNN7" s="111"/>
      <c r="WNO7" s="111"/>
      <c r="WNP7" s="111"/>
      <c r="WNQ7" s="111"/>
      <c r="WNR7" s="111"/>
      <c r="WNS7" s="111"/>
      <c r="WNT7" s="111"/>
      <c r="WNU7" s="111"/>
      <c r="WNV7" s="111"/>
      <c r="WNW7" s="111"/>
      <c r="WNX7" s="111"/>
      <c r="WNY7" s="111"/>
      <c r="WNZ7" s="111"/>
      <c r="WOA7" s="111"/>
      <c r="WOB7" s="111"/>
      <c r="WOC7" s="111"/>
      <c r="WOD7" s="111"/>
      <c r="WOE7" s="111"/>
      <c r="WOF7" s="111"/>
      <c r="WOG7" s="111"/>
      <c r="WOH7" s="111"/>
      <c r="WOI7" s="111"/>
      <c r="WOJ7" s="111"/>
      <c r="WOK7" s="111"/>
      <c r="WOL7" s="111"/>
      <c r="WOM7" s="111"/>
      <c r="WON7" s="111"/>
      <c r="WOO7" s="111"/>
      <c r="WOP7" s="111"/>
      <c r="WOQ7" s="111"/>
      <c r="WOR7" s="111"/>
      <c r="WOS7" s="111"/>
      <c r="WOT7" s="111"/>
      <c r="WOU7" s="111"/>
      <c r="WOV7" s="111"/>
      <c r="WOW7" s="111"/>
      <c r="WOX7" s="111"/>
      <c r="WOY7" s="111"/>
      <c r="WOZ7" s="111"/>
      <c r="WPA7" s="111"/>
      <c r="WPB7" s="111"/>
      <c r="WPC7" s="111"/>
      <c r="WPD7" s="111"/>
      <c r="WPE7" s="111"/>
      <c r="WPF7" s="111"/>
      <c r="WPG7" s="111"/>
      <c r="WPH7" s="111"/>
      <c r="WPI7" s="111"/>
      <c r="WPJ7" s="111"/>
      <c r="WPK7" s="111"/>
      <c r="WPL7" s="111"/>
      <c r="WPM7" s="111"/>
      <c r="WPN7" s="111"/>
      <c r="WPO7" s="111"/>
      <c r="WPP7" s="111"/>
      <c r="WPQ7" s="111"/>
      <c r="WPR7" s="111"/>
      <c r="WPS7" s="111"/>
      <c r="WPT7" s="111"/>
      <c r="WPU7" s="111"/>
      <c r="WPV7" s="111"/>
      <c r="WPW7" s="111"/>
      <c r="WPX7" s="111"/>
      <c r="WPY7" s="111"/>
      <c r="WPZ7" s="111"/>
      <c r="WQA7" s="111"/>
      <c r="WQB7" s="111"/>
      <c r="WQC7" s="111"/>
      <c r="WQD7" s="111"/>
      <c r="WQE7" s="111"/>
      <c r="WQF7" s="111"/>
      <c r="WQG7" s="111"/>
      <c r="WQH7" s="111"/>
      <c r="WQI7" s="111"/>
      <c r="WQJ7" s="111"/>
      <c r="WQK7" s="111"/>
      <c r="WQL7" s="111"/>
      <c r="WQM7" s="111"/>
      <c r="WQN7" s="111"/>
      <c r="WQO7" s="111"/>
      <c r="WQP7" s="111"/>
      <c r="WQQ7" s="111"/>
      <c r="WQR7" s="111"/>
      <c r="WQS7" s="111"/>
      <c r="WQT7" s="111"/>
      <c r="WQU7" s="111"/>
      <c r="WQV7" s="111"/>
      <c r="WQW7" s="111"/>
      <c r="WQX7" s="111"/>
      <c r="WQY7" s="111"/>
      <c r="WQZ7" s="111"/>
      <c r="WRA7" s="111"/>
      <c r="WRB7" s="111"/>
      <c r="WRC7" s="111"/>
      <c r="WRD7" s="111"/>
      <c r="WRE7" s="111"/>
      <c r="WRF7" s="111"/>
      <c r="WRG7" s="111"/>
      <c r="WRH7" s="111"/>
      <c r="WRI7" s="111"/>
      <c r="WRJ7" s="111"/>
      <c r="WRK7" s="111"/>
      <c r="WRL7" s="111"/>
      <c r="WRM7" s="111"/>
      <c r="WRN7" s="111"/>
      <c r="WRO7" s="111"/>
      <c r="WRP7" s="111"/>
      <c r="WRQ7" s="111"/>
      <c r="WRR7" s="111"/>
      <c r="WRS7" s="111"/>
      <c r="WRT7" s="111"/>
      <c r="WRU7" s="111"/>
      <c r="WRV7" s="111"/>
      <c r="WRW7" s="111"/>
      <c r="WRX7" s="111"/>
      <c r="WRY7" s="111"/>
      <c r="WRZ7" s="111"/>
      <c r="WSA7" s="111"/>
      <c r="WSB7" s="111"/>
      <c r="WSC7" s="111"/>
      <c r="WSD7" s="111"/>
      <c r="WSE7" s="111"/>
      <c r="WSF7" s="111"/>
      <c r="WSG7" s="111"/>
      <c r="WSH7" s="111"/>
      <c r="WSI7" s="111"/>
      <c r="WSJ7" s="111"/>
      <c r="WSK7" s="111"/>
      <c r="WSL7" s="111"/>
      <c r="WSM7" s="111"/>
      <c r="WSN7" s="111"/>
      <c r="WSO7" s="111"/>
      <c r="WSP7" s="111"/>
      <c r="WSQ7" s="111"/>
      <c r="WSR7" s="111"/>
      <c r="WSS7" s="111"/>
      <c r="WST7" s="111"/>
      <c r="WSU7" s="111"/>
      <c r="WSV7" s="111"/>
      <c r="WSW7" s="111"/>
      <c r="WSX7" s="111"/>
      <c r="WSY7" s="111"/>
      <c r="WSZ7" s="111"/>
      <c r="WTA7" s="111"/>
      <c r="WTB7" s="111"/>
      <c r="WTC7" s="111"/>
      <c r="WTD7" s="111"/>
      <c r="WTE7" s="111"/>
      <c r="WTF7" s="111"/>
      <c r="WTG7" s="111"/>
      <c r="WTH7" s="111"/>
      <c r="WTI7" s="111"/>
      <c r="WTJ7" s="111"/>
      <c r="WTK7" s="111"/>
      <c r="WTL7" s="111"/>
      <c r="WTM7" s="111"/>
      <c r="WTN7" s="111"/>
      <c r="WTO7" s="111"/>
      <c r="WTP7" s="111"/>
      <c r="WTQ7" s="111"/>
      <c r="WTR7" s="111"/>
      <c r="WTS7" s="111"/>
      <c r="WTT7" s="111"/>
      <c r="WTU7" s="111"/>
      <c r="WTV7" s="111"/>
      <c r="WTW7" s="111"/>
      <c r="WTX7" s="111"/>
      <c r="WTY7" s="111"/>
      <c r="WTZ7" s="111"/>
      <c r="WUA7" s="111"/>
      <c r="WUB7" s="111"/>
      <c r="WUC7" s="111"/>
      <c r="WUD7" s="111"/>
      <c r="WUE7" s="111"/>
      <c r="WUF7" s="111"/>
      <c r="WUG7" s="111"/>
      <c r="WUH7" s="111"/>
      <c r="WUI7" s="111"/>
      <c r="WUJ7" s="111"/>
      <c r="WUK7" s="111"/>
      <c r="WUL7" s="111"/>
      <c r="WUM7" s="111"/>
      <c r="WUN7" s="111"/>
      <c r="WUO7" s="111"/>
      <c r="WUP7" s="111"/>
      <c r="WUQ7" s="111"/>
      <c r="WUR7" s="111"/>
      <c r="WUS7" s="111"/>
      <c r="WUT7" s="111"/>
      <c r="WUU7" s="111"/>
      <c r="WUV7" s="111"/>
      <c r="WUW7" s="111"/>
      <c r="WUX7" s="111"/>
      <c r="WUY7" s="111"/>
      <c r="WUZ7" s="111"/>
      <c r="WVA7" s="111"/>
      <c r="WVB7" s="111"/>
      <c r="WVC7" s="111"/>
      <c r="WVD7" s="111"/>
      <c r="WVE7" s="111"/>
      <c r="WVF7" s="111"/>
      <c r="WVG7" s="111"/>
      <c r="WVH7" s="111"/>
      <c r="WVI7" s="111"/>
      <c r="WVJ7" s="111"/>
      <c r="WVK7" s="111"/>
      <c r="WVL7" s="111"/>
      <c r="WVM7" s="111"/>
      <c r="WVN7" s="111"/>
      <c r="WVO7" s="111"/>
      <c r="WVP7" s="111"/>
      <c r="WVQ7" s="111"/>
      <c r="WVR7" s="111"/>
      <c r="WVS7" s="111"/>
      <c r="WVT7" s="111"/>
      <c r="WVU7" s="111"/>
      <c r="WVV7" s="111"/>
      <c r="WVW7" s="111"/>
      <c r="WVX7" s="111"/>
      <c r="WVY7" s="111"/>
      <c r="WVZ7" s="111"/>
      <c r="WWA7" s="111"/>
      <c r="WWB7" s="111"/>
      <c r="WWC7" s="111"/>
      <c r="WWD7" s="111"/>
      <c r="WWE7" s="111"/>
      <c r="WWF7" s="111"/>
      <c r="WWG7" s="111"/>
      <c r="WWH7" s="111"/>
      <c r="WWI7" s="111"/>
      <c r="WWJ7" s="111"/>
      <c r="WWK7" s="111"/>
      <c r="WWL7" s="111"/>
      <c r="WWM7" s="111"/>
      <c r="WWN7" s="111"/>
      <c r="WWO7" s="111"/>
      <c r="WWP7" s="111"/>
      <c r="WWQ7" s="111"/>
      <c r="WWR7" s="111"/>
      <c r="WWS7" s="111"/>
      <c r="WWT7" s="111"/>
      <c r="WWU7" s="111"/>
      <c r="WWV7" s="111"/>
      <c r="WWW7" s="111"/>
      <c r="WWX7" s="111"/>
      <c r="WWY7" s="111"/>
      <c r="WWZ7" s="111"/>
      <c r="WXA7" s="111"/>
      <c r="WXB7" s="111"/>
      <c r="WXC7" s="111"/>
      <c r="WXD7" s="111"/>
      <c r="WXE7" s="111"/>
      <c r="WXF7" s="111"/>
      <c r="WXG7" s="111"/>
      <c r="WXH7" s="111"/>
      <c r="WXI7" s="111"/>
      <c r="WXJ7" s="111"/>
      <c r="WXK7" s="111"/>
      <c r="WXL7" s="111"/>
      <c r="WXM7" s="111"/>
      <c r="WXN7" s="111"/>
      <c r="WXO7" s="111"/>
      <c r="WXP7" s="111"/>
      <c r="WXQ7" s="111"/>
      <c r="WXR7" s="111"/>
      <c r="WXS7" s="111"/>
      <c r="WXT7" s="111"/>
      <c r="WXU7" s="111"/>
      <c r="WXV7" s="111"/>
      <c r="WXW7" s="111"/>
      <c r="WXX7" s="111"/>
      <c r="WXY7" s="111"/>
      <c r="WXZ7" s="111"/>
      <c r="WYA7" s="111"/>
      <c r="WYB7" s="111"/>
      <c r="WYC7" s="111"/>
      <c r="WYD7" s="111"/>
      <c r="WYE7" s="111"/>
      <c r="WYF7" s="111"/>
      <c r="WYG7" s="111"/>
      <c r="WYH7" s="111"/>
      <c r="WYI7" s="111"/>
      <c r="WYJ7" s="111"/>
      <c r="WYK7" s="111"/>
      <c r="WYL7" s="111"/>
      <c r="WYM7" s="111"/>
      <c r="WYN7" s="111"/>
      <c r="WYO7" s="111"/>
      <c r="WYP7" s="111"/>
      <c r="WYQ7" s="111"/>
      <c r="WYR7" s="111"/>
      <c r="WYS7" s="111"/>
      <c r="WYT7" s="111"/>
      <c r="WYU7" s="111"/>
      <c r="WYV7" s="111"/>
      <c r="WYW7" s="111"/>
      <c r="WYX7" s="111"/>
      <c r="WYY7" s="111"/>
      <c r="WYZ7" s="111"/>
      <c r="WZA7" s="111"/>
      <c r="WZB7" s="111"/>
      <c r="WZC7" s="111"/>
      <c r="WZD7" s="111"/>
      <c r="WZE7" s="111"/>
      <c r="WZF7" s="111"/>
      <c r="WZG7" s="111"/>
      <c r="WZH7" s="111"/>
      <c r="WZI7" s="111"/>
      <c r="WZJ7" s="111"/>
      <c r="WZK7" s="111"/>
      <c r="WZL7" s="111"/>
      <c r="WZM7" s="111"/>
      <c r="WZN7" s="111"/>
      <c r="WZO7" s="111"/>
      <c r="WZP7" s="111"/>
      <c r="WZQ7" s="111"/>
      <c r="WZR7" s="111"/>
      <c r="WZS7" s="111"/>
      <c r="WZT7" s="111"/>
      <c r="WZU7" s="111"/>
      <c r="WZV7" s="111"/>
      <c r="WZW7" s="111"/>
      <c r="WZX7" s="111"/>
      <c r="WZY7" s="111"/>
      <c r="WZZ7" s="111"/>
      <c r="XAA7" s="111"/>
      <c r="XAB7" s="111"/>
      <c r="XAC7" s="111"/>
      <c r="XAD7" s="111"/>
      <c r="XAE7" s="111"/>
      <c r="XAF7" s="111"/>
      <c r="XAG7" s="111"/>
      <c r="XAH7" s="111"/>
      <c r="XAI7" s="111"/>
      <c r="XAJ7" s="111"/>
      <c r="XAK7" s="111"/>
      <c r="XAL7" s="111"/>
      <c r="XAM7" s="111"/>
      <c r="XAN7" s="111"/>
      <c r="XAO7" s="111"/>
      <c r="XAP7" s="111"/>
      <c r="XAQ7" s="111"/>
      <c r="XAR7" s="111"/>
      <c r="XAS7" s="111"/>
      <c r="XAT7" s="111"/>
      <c r="XAU7" s="111"/>
      <c r="XAV7" s="111"/>
      <c r="XAW7" s="111"/>
      <c r="XAX7" s="111"/>
      <c r="XAY7" s="111"/>
      <c r="XAZ7" s="111"/>
      <c r="XBA7" s="111"/>
      <c r="XBB7" s="111"/>
      <c r="XBC7" s="111"/>
      <c r="XBD7" s="111"/>
      <c r="XBE7" s="111"/>
      <c r="XBF7" s="111"/>
      <c r="XBG7" s="111"/>
      <c r="XBH7" s="111"/>
      <c r="XBI7" s="111"/>
      <c r="XBJ7" s="111"/>
      <c r="XBK7" s="111"/>
      <c r="XBL7" s="111"/>
      <c r="XBM7" s="111"/>
      <c r="XBN7" s="111"/>
      <c r="XBO7" s="111"/>
      <c r="XBP7" s="111"/>
      <c r="XBQ7" s="111"/>
      <c r="XBR7" s="111"/>
      <c r="XBS7" s="111"/>
      <c r="XBT7" s="111"/>
      <c r="XBU7" s="111"/>
      <c r="XBV7" s="111"/>
      <c r="XBW7" s="111"/>
      <c r="XBX7" s="111"/>
      <c r="XBY7" s="111"/>
      <c r="XBZ7" s="111"/>
      <c r="XCA7" s="111"/>
      <c r="XCB7" s="111"/>
      <c r="XCC7" s="111"/>
      <c r="XCD7" s="111"/>
      <c r="XCE7" s="111"/>
      <c r="XCF7" s="111"/>
      <c r="XCG7" s="111"/>
      <c r="XCH7" s="111"/>
      <c r="XCI7" s="111"/>
      <c r="XCJ7" s="111"/>
      <c r="XCK7" s="111"/>
      <c r="XCL7" s="111"/>
      <c r="XCM7" s="111"/>
      <c r="XCN7" s="111"/>
      <c r="XCO7" s="111"/>
      <c r="XCP7" s="111"/>
      <c r="XCQ7" s="111"/>
      <c r="XCR7" s="111"/>
      <c r="XCS7" s="111"/>
      <c r="XCT7" s="111"/>
      <c r="XCU7" s="111"/>
      <c r="XCV7" s="111"/>
      <c r="XCW7" s="111"/>
      <c r="XCX7" s="111"/>
      <c r="XCY7" s="111"/>
      <c r="XCZ7" s="111"/>
      <c r="XDA7" s="111"/>
      <c r="XDB7" s="111"/>
      <c r="XDC7" s="111"/>
      <c r="XDD7" s="111"/>
      <c r="XDE7" s="111"/>
      <c r="XDF7" s="111"/>
      <c r="XDG7" s="111"/>
      <c r="XDH7" s="111"/>
      <c r="XDI7" s="111"/>
      <c r="XDJ7" s="111"/>
      <c r="XDK7" s="111"/>
      <c r="XDL7" s="111"/>
      <c r="XDM7" s="111"/>
      <c r="XDN7" s="111"/>
      <c r="XDO7" s="111"/>
      <c r="XDP7" s="111"/>
      <c r="XDQ7" s="111"/>
      <c r="XDR7" s="111"/>
      <c r="XDS7" s="111"/>
      <c r="XDT7" s="111"/>
      <c r="XDU7" s="111"/>
      <c r="XDV7" s="111"/>
      <c r="XDW7" s="111"/>
      <c r="XDX7" s="111"/>
      <c r="XDY7" s="111"/>
      <c r="XDZ7" s="111"/>
      <c r="XEA7" s="111"/>
      <c r="XEB7" s="111"/>
      <c r="XEC7" s="111"/>
      <c r="XED7" s="111"/>
      <c r="XEE7" s="111"/>
      <c r="XEF7" s="111"/>
      <c r="XEG7" s="111"/>
      <c r="XEH7" s="111"/>
      <c r="XEI7" s="111"/>
      <c r="XEJ7" s="111"/>
      <c r="XEK7" s="111"/>
      <c r="XEL7" s="111"/>
      <c r="XEM7" s="111"/>
      <c r="XEN7" s="111"/>
      <c r="XEO7" s="111"/>
      <c r="XEP7" s="111"/>
      <c r="XEQ7" s="111"/>
      <c r="XER7" s="111"/>
      <c r="XES7" s="111"/>
      <c r="XET7" s="111"/>
      <c r="XEU7" s="111"/>
      <c r="XEV7" s="111"/>
      <c r="XEW7" s="111"/>
      <c r="XEX7" s="111"/>
      <c r="XEY7" s="111"/>
      <c r="XEZ7" s="111"/>
      <c r="XFA7" s="111"/>
      <c r="XFB7" s="111"/>
      <c r="XFC7" s="111"/>
      <c r="XFD7" s="111"/>
    </row>
    <row r="8" spans="1:16384" ht="18" customHeight="1">
      <c r="A8" s="158"/>
      <c r="B8" s="161"/>
      <c r="C8" s="161"/>
      <c r="D8" s="161"/>
      <c r="E8" s="161"/>
      <c r="F8" s="161"/>
      <c r="G8" s="161"/>
    </row>
    <row r="9" spans="1:16384" ht="18" customHeight="1">
      <c r="A9" s="164" t="s">
        <v>472</v>
      </c>
      <c r="B9" s="182"/>
      <c r="C9" s="182"/>
      <c r="D9" s="182"/>
      <c r="E9" s="182"/>
      <c r="F9" s="185"/>
      <c r="G9" s="185"/>
    </row>
    <row r="10" spans="1:16384" ht="18" customHeight="1">
      <c r="A10" s="159" t="s">
        <v>488</v>
      </c>
      <c r="B10" s="172" t="s">
        <v>508</v>
      </c>
      <c r="C10" s="172" t="s">
        <v>508</v>
      </c>
      <c r="D10" s="172">
        <v>0</v>
      </c>
      <c r="E10" s="172">
        <v>0</v>
      </c>
      <c r="F10" s="172">
        <v>0</v>
      </c>
      <c r="G10" s="172">
        <v>0</v>
      </c>
    </row>
    <row r="11" spans="1:16384" ht="18" customHeight="1">
      <c r="A11" s="159" t="s">
        <v>513</v>
      </c>
      <c r="B11" s="172" t="s">
        <v>508</v>
      </c>
      <c r="C11" s="175" t="s">
        <v>508</v>
      </c>
      <c r="D11" s="175">
        <v>0</v>
      </c>
      <c r="E11" s="175">
        <v>0</v>
      </c>
      <c r="F11" s="175">
        <v>0</v>
      </c>
      <c r="G11" s="175">
        <v>0</v>
      </c>
    </row>
    <row r="12" spans="1:16384" ht="18" customHeight="1">
      <c r="A12" s="159" t="s">
        <v>498</v>
      </c>
      <c r="B12" s="172" t="s">
        <v>508</v>
      </c>
      <c r="C12" s="173" t="s">
        <v>508</v>
      </c>
      <c r="D12" s="173">
        <v>2.0499999999999998</v>
      </c>
      <c r="E12" s="173" t="s">
        <v>508</v>
      </c>
      <c r="F12" s="173">
        <v>0.56999999999999995</v>
      </c>
      <c r="G12" s="173">
        <v>0</v>
      </c>
    </row>
    <row r="13" spans="1:16384" ht="18" customHeight="1">
      <c r="A13" s="159" t="s">
        <v>499</v>
      </c>
      <c r="B13" s="172" t="s">
        <v>508</v>
      </c>
      <c r="C13" s="173" t="s">
        <v>508</v>
      </c>
      <c r="D13" s="173">
        <v>2.87</v>
      </c>
      <c r="E13" s="173">
        <v>2.66</v>
      </c>
      <c r="F13" s="173">
        <v>2.5499999999999998</v>
      </c>
      <c r="G13" s="173">
        <v>4.99</v>
      </c>
    </row>
    <row r="14" spans="1:16384" ht="18" customHeight="1">
      <c r="A14" s="158"/>
      <c r="B14" s="161"/>
      <c r="C14" s="161"/>
      <c r="D14" s="161"/>
      <c r="E14" s="161"/>
      <c r="F14" s="161"/>
      <c r="G14" s="161"/>
    </row>
    <row r="15" spans="1:16384" ht="18" customHeight="1">
      <c r="A15" s="164" t="s">
        <v>474</v>
      </c>
      <c r="B15" s="164"/>
      <c r="C15" s="164"/>
      <c r="D15" s="164"/>
      <c r="E15" s="164"/>
      <c r="F15" s="164"/>
      <c r="G15" s="164"/>
    </row>
    <row r="16" spans="1:16384" ht="18" customHeight="1">
      <c r="A16" s="163" t="s">
        <v>492</v>
      </c>
      <c r="B16" s="172" t="s">
        <v>508</v>
      </c>
      <c r="C16" s="172" t="s">
        <v>508</v>
      </c>
      <c r="D16" s="172" t="s">
        <v>508</v>
      </c>
      <c r="E16" s="172">
        <v>198</v>
      </c>
      <c r="F16" s="172">
        <v>282</v>
      </c>
      <c r="G16" s="172">
        <v>530</v>
      </c>
    </row>
    <row r="17" spans="1:8" ht="18" customHeight="1">
      <c r="A17" s="159" t="s">
        <v>475</v>
      </c>
      <c r="B17" s="172" t="s">
        <v>508</v>
      </c>
      <c r="C17" s="172">
        <v>0</v>
      </c>
      <c r="D17" s="172">
        <v>27</v>
      </c>
      <c r="E17" s="172">
        <v>47</v>
      </c>
      <c r="F17" s="172">
        <v>62</v>
      </c>
      <c r="G17" s="172">
        <v>66</v>
      </c>
    </row>
    <row r="18" spans="1:8" ht="18" customHeight="1">
      <c r="A18" s="159" t="s">
        <v>493</v>
      </c>
      <c r="B18" s="172" t="s">
        <v>508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</row>
    <row r="19" spans="1:8" ht="18" customHeight="1">
      <c r="A19" s="163" t="s">
        <v>491</v>
      </c>
      <c r="B19" s="172" t="s">
        <v>508</v>
      </c>
      <c r="C19" s="172">
        <v>0</v>
      </c>
      <c r="D19" s="172">
        <v>81.58</v>
      </c>
      <c r="E19" s="172">
        <v>78.569999999999993</v>
      </c>
      <c r="F19" s="172">
        <v>0</v>
      </c>
      <c r="G19" s="172">
        <v>0</v>
      </c>
    </row>
    <row r="20" spans="1:8" ht="18" customHeight="1">
      <c r="A20" s="158"/>
      <c r="B20" s="161"/>
      <c r="C20" s="161"/>
      <c r="D20" s="161"/>
      <c r="E20" s="161"/>
      <c r="F20" s="161"/>
      <c r="G20" s="161"/>
    </row>
    <row r="21" spans="1:8" ht="18" customHeight="1">
      <c r="A21" s="164" t="s">
        <v>476</v>
      </c>
      <c r="B21" s="164"/>
      <c r="C21" s="164"/>
      <c r="D21" s="164"/>
      <c r="E21" s="164"/>
      <c r="F21" s="164"/>
      <c r="G21" s="164"/>
      <c r="H21" s="171"/>
    </row>
    <row r="22" spans="1:8" ht="18" customHeight="1">
      <c r="A22" s="163" t="s">
        <v>512</v>
      </c>
      <c r="B22" s="175" t="s">
        <v>508</v>
      </c>
      <c r="C22" s="175">
        <v>15608.060921964699</v>
      </c>
      <c r="D22" s="175">
        <v>43029.758882999995</v>
      </c>
      <c r="E22" s="175">
        <v>31848.59517542132</v>
      </c>
      <c r="F22" s="175">
        <v>31136.772025900002</v>
      </c>
      <c r="G22" s="175">
        <v>31343</v>
      </c>
      <c r="H22" s="171"/>
    </row>
    <row r="23" spans="1:8" ht="18" customHeight="1">
      <c r="A23" s="163" t="s">
        <v>511</v>
      </c>
      <c r="B23" s="175" t="s">
        <v>508</v>
      </c>
      <c r="C23" s="175">
        <v>1429.7308508246999</v>
      </c>
      <c r="D23" s="175">
        <v>2814.6570429999997</v>
      </c>
      <c r="E23" s="175">
        <v>2468.8860154213198</v>
      </c>
      <c r="F23" s="175">
        <v>1966.0922659</v>
      </c>
      <c r="G23" s="175">
        <v>2224</v>
      </c>
    </row>
    <row r="24" spans="1:8" ht="18" customHeight="1">
      <c r="A24" s="163" t="s">
        <v>509</v>
      </c>
      <c r="B24" s="175" t="s">
        <v>508</v>
      </c>
      <c r="C24" s="175">
        <v>14078.276905899998</v>
      </c>
      <c r="D24" s="175">
        <v>40070.03</v>
      </c>
      <c r="E24" s="175">
        <v>29115.881600000001</v>
      </c>
      <c r="F24" s="175">
        <v>28885.278000000002</v>
      </c>
      <c r="G24" s="175">
        <v>28745</v>
      </c>
    </row>
    <row r="25" spans="1:8" ht="18" customHeight="1">
      <c r="A25" s="163" t="s">
        <v>510</v>
      </c>
      <c r="B25" s="175" t="s">
        <v>508</v>
      </c>
      <c r="C25" s="175">
        <v>100.05316524</v>
      </c>
      <c r="D25" s="175">
        <v>145.07184000000001</v>
      </c>
      <c r="E25" s="175">
        <v>263.82756000000001</v>
      </c>
      <c r="F25" s="175">
        <v>285.40176000000002</v>
      </c>
      <c r="G25" s="175">
        <v>374</v>
      </c>
    </row>
    <row r="26" spans="1:8" ht="18" customHeight="1">
      <c r="A26" s="163" t="s">
        <v>490</v>
      </c>
      <c r="B26" s="175" t="s">
        <v>508</v>
      </c>
      <c r="C26" s="175">
        <v>32.4</v>
      </c>
      <c r="D26" s="175">
        <v>84.8</v>
      </c>
      <c r="E26" s="175">
        <v>65.400000000000006</v>
      </c>
      <c r="F26" s="175">
        <v>66.3</v>
      </c>
      <c r="G26" s="175">
        <v>69</v>
      </c>
    </row>
    <row r="27" spans="1:8" ht="18" customHeight="1">
      <c r="A27" s="170" t="s">
        <v>503</v>
      </c>
      <c r="B27" s="178" t="s">
        <v>508</v>
      </c>
      <c r="C27" s="178">
        <v>1.84</v>
      </c>
      <c r="D27" s="178">
        <v>1.73</v>
      </c>
      <c r="E27" s="178">
        <v>1.54</v>
      </c>
      <c r="F27" s="178">
        <v>1.53</v>
      </c>
      <c r="G27" s="178">
        <v>1.5</v>
      </c>
    </row>
    <row r="28" spans="1:8" ht="18" customHeight="1">
      <c r="A28" s="166"/>
      <c r="B28" s="161"/>
      <c r="C28" s="161"/>
      <c r="D28" s="161"/>
      <c r="E28" s="161"/>
      <c r="F28" s="161"/>
      <c r="G28" s="161"/>
    </row>
    <row r="29" spans="1:8" ht="18" customHeight="1">
      <c r="A29" s="164" t="s">
        <v>477</v>
      </c>
      <c r="B29" s="164"/>
      <c r="C29" s="164"/>
      <c r="D29" s="164"/>
      <c r="E29" s="164"/>
      <c r="F29" s="164"/>
      <c r="G29" s="164"/>
    </row>
    <row r="30" spans="1:8" ht="18" customHeight="1">
      <c r="A30" s="163" t="s">
        <v>502</v>
      </c>
      <c r="B30" s="175" t="s">
        <v>508</v>
      </c>
      <c r="C30" s="175">
        <v>26636</v>
      </c>
      <c r="D30" s="175">
        <v>14182</v>
      </c>
      <c r="E30" s="175">
        <v>19481</v>
      </c>
      <c r="F30" s="175">
        <v>14447</v>
      </c>
      <c r="G30" s="175">
        <v>20733</v>
      </c>
    </row>
    <row r="31" spans="1:8" ht="18" customHeight="1">
      <c r="A31" s="163" t="s">
        <v>500</v>
      </c>
      <c r="B31" s="175" t="s">
        <v>508</v>
      </c>
      <c r="C31" s="175">
        <v>7572</v>
      </c>
      <c r="D31" s="175">
        <v>18485</v>
      </c>
      <c r="E31" s="175">
        <v>20868</v>
      </c>
      <c r="F31" s="175">
        <v>18830</v>
      </c>
      <c r="G31" s="175">
        <v>19673</v>
      </c>
    </row>
    <row r="32" spans="1:8" ht="18" customHeight="1">
      <c r="A32" s="163" t="s">
        <v>478</v>
      </c>
      <c r="B32" s="175" t="s">
        <v>508</v>
      </c>
      <c r="C32" s="175">
        <v>152</v>
      </c>
      <c r="D32" s="175">
        <v>351</v>
      </c>
      <c r="E32" s="175">
        <v>333</v>
      </c>
      <c r="F32" s="175">
        <v>316</v>
      </c>
      <c r="G32" s="175">
        <v>327</v>
      </c>
    </row>
    <row r="33" spans="1:7" ht="18" customHeight="1">
      <c r="A33" s="163" t="s">
        <v>479</v>
      </c>
      <c r="B33" s="175" t="s">
        <v>508</v>
      </c>
      <c r="C33" s="172">
        <v>20.61</v>
      </c>
      <c r="D33" s="172">
        <v>14.25</v>
      </c>
      <c r="E33" s="172">
        <v>18.22</v>
      </c>
      <c r="F33" s="172">
        <v>14.87</v>
      </c>
      <c r="G33" s="172">
        <v>15</v>
      </c>
    </row>
    <row r="34" spans="1:7" ht="18" customHeight="1">
      <c r="A34" s="163" t="s">
        <v>489</v>
      </c>
      <c r="B34" s="175" t="s">
        <v>508</v>
      </c>
      <c r="C34" s="175">
        <v>31</v>
      </c>
      <c r="D34" s="175">
        <v>93</v>
      </c>
      <c r="E34" s="175">
        <v>1592</v>
      </c>
      <c r="F34" s="175">
        <v>281</v>
      </c>
      <c r="G34" s="175">
        <v>71</v>
      </c>
    </row>
    <row r="35" spans="1:7" ht="18" customHeight="1">
      <c r="A35" s="163" t="s">
        <v>480</v>
      </c>
      <c r="B35" s="178" t="s">
        <v>508</v>
      </c>
      <c r="C35" s="172">
        <v>100</v>
      </c>
      <c r="D35" s="172">
        <v>100</v>
      </c>
      <c r="E35" s="172">
        <v>100</v>
      </c>
      <c r="F35" s="172">
        <v>100</v>
      </c>
      <c r="G35" s="172">
        <v>100</v>
      </c>
    </row>
    <row r="36" spans="1:7" ht="27.75" customHeight="1">
      <c r="A36" s="148" t="s">
        <v>412</v>
      </c>
    </row>
    <row r="37" spans="1:7" ht="15">
      <c r="A37" s="148" t="s">
        <v>516</v>
      </c>
    </row>
  </sheetData>
  <pageMargins left="0.24" right="0.24" top="0.984251969" bottom="0.984251969" header="0.5" footer="0.5"/>
  <pageSetup paperSize="9" scale="72" orientation="portrait" r:id="rId1"/>
  <headerFooter alignWithMargins="0">
    <oddFooter>&amp;L&amp;1#&amp;"Calibri"&amp;8&amp;K000000Sensitivity: Internal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99FF"/>
    <pageSetUpPr fitToPage="1"/>
  </sheetPr>
  <dimension ref="A1:XFD36"/>
  <sheetViews>
    <sheetView view="pageBreakPreview" zoomScaleNormal="100" zoomScaleSheetLayoutView="100" workbookViewId="0"/>
  </sheetViews>
  <sheetFormatPr defaultColWidth="11.42578125" defaultRowHeight="12.75"/>
  <cols>
    <col min="1" max="1" width="68.5703125" style="56" customWidth="1"/>
    <col min="2" max="7" width="11.7109375" style="56" customWidth="1"/>
    <col min="8" max="16384" width="11.42578125" style="56"/>
  </cols>
  <sheetData>
    <row r="1" spans="1:16384" ht="16.5" thickBot="1">
      <c r="A1" s="149" t="s">
        <v>518</v>
      </c>
      <c r="B1" s="150"/>
      <c r="C1" s="150"/>
      <c r="D1" s="150"/>
      <c r="E1" s="150"/>
      <c r="F1" s="150"/>
      <c r="G1" s="151"/>
    </row>
    <row r="2" spans="1:16384" ht="28.5" customHeight="1">
      <c r="A2" s="168" t="s">
        <v>487</v>
      </c>
      <c r="B2" s="152">
        <v>2012</v>
      </c>
      <c r="C2" s="153">
        <v>2013</v>
      </c>
      <c r="D2" s="154">
        <v>2014</v>
      </c>
      <c r="E2" s="155">
        <v>2015</v>
      </c>
      <c r="F2" s="156">
        <v>2016</v>
      </c>
      <c r="G2" s="186">
        <v>2017</v>
      </c>
    </row>
    <row r="3" spans="1:16384" ht="15.75" customHeight="1">
      <c r="A3" s="164" t="s">
        <v>473</v>
      </c>
      <c r="B3" s="165"/>
      <c r="C3" s="165"/>
      <c r="D3" s="165"/>
      <c r="E3" s="165"/>
      <c r="F3" s="165"/>
      <c r="G3" s="165"/>
    </row>
    <row r="4" spans="1:16384" ht="18" customHeight="1">
      <c r="A4" s="159" t="s">
        <v>484</v>
      </c>
      <c r="B4" s="175">
        <v>1130</v>
      </c>
      <c r="C4" s="175">
        <v>951</v>
      </c>
      <c r="D4" s="175">
        <v>1010</v>
      </c>
      <c r="E4" s="175">
        <v>1059</v>
      </c>
      <c r="F4" s="175">
        <v>1156</v>
      </c>
      <c r="G4" s="175">
        <v>1109</v>
      </c>
    </row>
    <row r="5" spans="1:16384" ht="18" customHeight="1">
      <c r="A5" s="159" t="s">
        <v>485</v>
      </c>
      <c r="B5" s="172">
        <v>54</v>
      </c>
      <c r="C5" s="172">
        <v>53.2</v>
      </c>
      <c r="D5" s="172">
        <v>51.8</v>
      </c>
      <c r="E5" s="172">
        <v>50.7</v>
      </c>
      <c r="F5" s="172">
        <v>0.51</v>
      </c>
      <c r="G5" s="172">
        <v>53</v>
      </c>
    </row>
    <row r="6" spans="1:16384" ht="18" customHeight="1">
      <c r="A6" s="159" t="s">
        <v>486</v>
      </c>
      <c r="B6" s="172">
        <v>0</v>
      </c>
      <c r="C6" s="172">
        <v>0</v>
      </c>
      <c r="D6" s="172">
        <v>0</v>
      </c>
      <c r="E6" s="172">
        <v>14.2</v>
      </c>
      <c r="F6" s="172">
        <v>28.6</v>
      </c>
      <c r="G6" s="172">
        <v>50</v>
      </c>
    </row>
    <row r="7" spans="1:16384" ht="18" customHeight="1">
      <c r="A7" s="167" t="s">
        <v>481</v>
      </c>
      <c r="B7" s="172">
        <v>120</v>
      </c>
      <c r="C7" s="172" t="s">
        <v>508</v>
      </c>
      <c r="D7" s="172">
        <v>145</v>
      </c>
      <c r="E7" s="172">
        <v>140</v>
      </c>
      <c r="F7" s="172">
        <v>206</v>
      </c>
      <c r="G7" s="172">
        <v>266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  <c r="RE7" s="111"/>
      <c r="RF7" s="111"/>
      <c r="RG7" s="111"/>
      <c r="RH7" s="111"/>
      <c r="RI7" s="111"/>
      <c r="RJ7" s="111"/>
      <c r="RK7" s="111"/>
      <c r="RL7" s="111"/>
      <c r="RM7" s="111"/>
      <c r="RN7" s="111"/>
      <c r="RO7" s="111"/>
      <c r="RP7" s="111"/>
      <c r="RQ7" s="111"/>
      <c r="RR7" s="111"/>
      <c r="RS7" s="111"/>
      <c r="RT7" s="111"/>
      <c r="RU7" s="111"/>
      <c r="RV7" s="111"/>
      <c r="RW7" s="111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111"/>
      <c r="TO7" s="111"/>
      <c r="TP7" s="111"/>
      <c r="TQ7" s="111"/>
      <c r="TR7" s="111"/>
      <c r="TS7" s="111"/>
      <c r="TT7" s="111"/>
      <c r="TU7" s="111"/>
      <c r="TV7" s="111"/>
      <c r="TW7" s="111"/>
      <c r="TX7" s="111"/>
      <c r="TY7" s="111"/>
      <c r="TZ7" s="111"/>
      <c r="UA7" s="111"/>
      <c r="UB7" s="111"/>
      <c r="UC7" s="111"/>
      <c r="UD7" s="111"/>
      <c r="UE7" s="111"/>
      <c r="UF7" s="111"/>
      <c r="UG7" s="111"/>
      <c r="UH7" s="111"/>
      <c r="UI7" s="111"/>
      <c r="UJ7" s="111"/>
      <c r="UK7" s="111"/>
      <c r="UL7" s="111"/>
      <c r="UM7" s="111"/>
      <c r="UN7" s="111"/>
      <c r="UO7" s="111"/>
      <c r="UP7" s="111"/>
      <c r="UQ7" s="111"/>
      <c r="UR7" s="111"/>
      <c r="US7" s="111"/>
      <c r="UT7" s="111"/>
      <c r="UU7" s="111"/>
      <c r="UV7" s="111"/>
      <c r="UW7" s="111"/>
      <c r="UX7" s="111"/>
      <c r="UY7" s="111"/>
      <c r="UZ7" s="111"/>
      <c r="VA7" s="111"/>
      <c r="VB7" s="111"/>
      <c r="VC7" s="111"/>
      <c r="VD7" s="111"/>
      <c r="VE7" s="111"/>
      <c r="VF7" s="111"/>
      <c r="VG7" s="111"/>
      <c r="VH7" s="111"/>
      <c r="VI7" s="111"/>
      <c r="VJ7" s="111"/>
      <c r="VK7" s="111"/>
      <c r="VL7" s="111"/>
      <c r="VM7" s="111"/>
      <c r="VN7" s="111"/>
      <c r="VO7" s="111"/>
      <c r="VP7" s="111"/>
      <c r="VQ7" s="111"/>
      <c r="VR7" s="111"/>
      <c r="VS7" s="111"/>
      <c r="VT7" s="111"/>
      <c r="VU7" s="111"/>
      <c r="VV7" s="111"/>
      <c r="VW7" s="111"/>
      <c r="VX7" s="111"/>
      <c r="VY7" s="111"/>
      <c r="VZ7" s="111"/>
      <c r="WA7" s="111"/>
      <c r="WB7" s="111"/>
      <c r="WC7" s="111"/>
      <c r="WD7" s="111"/>
      <c r="WE7" s="111"/>
      <c r="WF7" s="111"/>
      <c r="WG7" s="111"/>
      <c r="WH7" s="111"/>
      <c r="WI7" s="111"/>
      <c r="WJ7" s="111"/>
      <c r="WK7" s="111"/>
      <c r="WL7" s="111"/>
      <c r="WM7" s="111"/>
      <c r="WN7" s="111"/>
      <c r="WO7" s="111"/>
      <c r="WP7" s="111"/>
      <c r="WQ7" s="111"/>
      <c r="WR7" s="111"/>
      <c r="WS7" s="111"/>
      <c r="WT7" s="111"/>
      <c r="WU7" s="111"/>
      <c r="WV7" s="111"/>
      <c r="WW7" s="111"/>
      <c r="WX7" s="111"/>
      <c r="WY7" s="111"/>
      <c r="WZ7" s="111"/>
      <c r="XA7" s="111"/>
      <c r="XB7" s="111"/>
      <c r="XC7" s="111"/>
      <c r="XD7" s="111"/>
      <c r="XE7" s="111"/>
      <c r="XF7" s="111"/>
      <c r="XG7" s="111"/>
      <c r="XH7" s="111"/>
      <c r="XI7" s="111"/>
      <c r="XJ7" s="111"/>
      <c r="XK7" s="111"/>
      <c r="XL7" s="111"/>
      <c r="XM7" s="111"/>
      <c r="XN7" s="111"/>
      <c r="XO7" s="111"/>
      <c r="XP7" s="111"/>
      <c r="XQ7" s="111"/>
      <c r="XR7" s="111"/>
      <c r="XS7" s="111"/>
      <c r="XT7" s="111"/>
      <c r="XU7" s="111"/>
      <c r="XV7" s="111"/>
      <c r="XW7" s="111"/>
      <c r="XX7" s="111"/>
      <c r="XY7" s="111"/>
      <c r="XZ7" s="111"/>
      <c r="YA7" s="111"/>
      <c r="YB7" s="111"/>
      <c r="YC7" s="111"/>
      <c r="YD7" s="111"/>
      <c r="YE7" s="111"/>
      <c r="YF7" s="111"/>
      <c r="YG7" s="111"/>
      <c r="YH7" s="111"/>
      <c r="YI7" s="111"/>
      <c r="YJ7" s="111"/>
      <c r="YK7" s="111"/>
      <c r="YL7" s="111"/>
      <c r="YM7" s="111"/>
      <c r="YN7" s="111"/>
      <c r="YO7" s="111"/>
      <c r="YP7" s="111"/>
      <c r="YQ7" s="111"/>
      <c r="YR7" s="111"/>
      <c r="YS7" s="111"/>
      <c r="YT7" s="111"/>
      <c r="YU7" s="111"/>
      <c r="YV7" s="111"/>
      <c r="YW7" s="111"/>
      <c r="YX7" s="111"/>
      <c r="YY7" s="111"/>
      <c r="YZ7" s="111"/>
      <c r="ZA7" s="111"/>
      <c r="ZB7" s="111"/>
      <c r="ZC7" s="111"/>
      <c r="ZD7" s="111"/>
      <c r="ZE7" s="111"/>
      <c r="ZF7" s="111"/>
      <c r="ZG7" s="111"/>
      <c r="ZH7" s="111"/>
      <c r="ZI7" s="111"/>
      <c r="ZJ7" s="111"/>
      <c r="ZK7" s="111"/>
      <c r="ZL7" s="111"/>
      <c r="ZM7" s="111"/>
      <c r="ZN7" s="111"/>
      <c r="ZO7" s="111"/>
      <c r="ZP7" s="111"/>
      <c r="ZQ7" s="111"/>
      <c r="ZR7" s="111"/>
      <c r="ZS7" s="111"/>
      <c r="ZT7" s="111"/>
      <c r="ZU7" s="111"/>
      <c r="ZV7" s="111"/>
      <c r="ZW7" s="111"/>
      <c r="ZX7" s="111"/>
      <c r="ZY7" s="111"/>
      <c r="ZZ7" s="111"/>
      <c r="AAA7" s="111"/>
      <c r="AAB7" s="111"/>
      <c r="AAC7" s="111"/>
      <c r="AAD7" s="111"/>
      <c r="AAE7" s="111"/>
      <c r="AAF7" s="111"/>
      <c r="AAG7" s="111"/>
      <c r="AAH7" s="111"/>
      <c r="AAI7" s="111"/>
      <c r="AAJ7" s="111"/>
      <c r="AAK7" s="111"/>
      <c r="AAL7" s="111"/>
      <c r="AAM7" s="111"/>
      <c r="AAN7" s="111"/>
      <c r="AAO7" s="111"/>
      <c r="AAP7" s="111"/>
      <c r="AAQ7" s="111"/>
      <c r="AAR7" s="111"/>
      <c r="AAS7" s="111"/>
      <c r="AAT7" s="111"/>
      <c r="AAU7" s="111"/>
      <c r="AAV7" s="111"/>
      <c r="AAW7" s="111"/>
      <c r="AAX7" s="111"/>
      <c r="AAY7" s="111"/>
      <c r="AAZ7" s="111"/>
      <c r="ABA7" s="111"/>
      <c r="ABB7" s="111"/>
      <c r="ABC7" s="111"/>
      <c r="ABD7" s="111"/>
      <c r="ABE7" s="111"/>
      <c r="ABF7" s="111"/>
      <c r="ABG7" s="111"/>
      <c r="ABH7" s="111"/>
      <c r="ABI7" s="111"/>
      <c r="ABJ7" s="111"/>
      <c r="ABK7" s="111"/>
      <c r="ABL7" s="111"/>
      <c r="ABM7" s="111"/>
      <c r="ABN7" s="111"/>
      <c r="ABO7" s="111"/>
      <c r="ABP7" s="111"/>
      <c r="ABQ7" s="111"/>
      <c r="ABR7" s="111"/>
      <c r="ABS7" s="111"/>
      <c r="ABT7" s="111"/>
      <c r="ABU7" s="111"/>
      <c r="ABV7" s="111"/>
      <c r="ABW7" s="111"/>
      <c r="ABX7" s="111"/>
      <c r="ABY7" s="111"/>
      <c r="ABZ7" s="111"/>
      <c r="ACA7" s="111"/>
      <c r="ACB7" s="111"/>
      <c r="ACC7" s="111"/>
      <c r="ACD7" s="111"/>
      <c r="ACE7" s="111"/>
      <c r="ACF7" s="111"/>
      <c r="ACG7" s="111"/>
      <c r="ACH7" s="111"/>
      <c r="ACI7" s="111"/>
      <c r="ACJ7" s="111"/>
      <c r="ACK7" s="111"/>
      <c r="ACL7" s="111"/>
      <c r="ACM7" s="111"/>
      <c r="ACN7" s="111"/>
      <c r="ACO7" s="111"/>
      <c r="ACP7" s="111"/>
      <c r="ACQ7" s="111"/>
      <c r="ACR7" s="111"/>
      <c r="ACS7" s="111"/>
      <c r="ACT7" s="111"/>
      <c r="ACU7" s="111"/>
      <c r="ACV7" s="111"/>
      <c r="ACW7" s="111"/>
      <c r="ACX7" s="111"/>
      <c r="ACY7" s="111"/>
      <c r="ACZ7" s="111"/>
      <c r="ADA7" s="111"/>
      <c r="ADB7" s="111"/>
      <c r="ADC7" s="111"/>
      <c r="ADD7" s="111"/>
      <c r="ADE7" s="111"/>
      <c r="ADF7" s="111"/>
      <c r="ADG7" s="111"/>
      <c r="ADH7" s="111"/>
      <c r="ADI7" s="111"/>
      <c r="ADJ7" s="111"/>
      <c r="ADK7" s="111"/>
      <c r="ADL7" s="111"/>
      <c r="ADM7" s="111"/>
      <c r="ADN7" s="111"/>
      <c r="ADO7" s="111"/>
      <c r="ADP7" s="111"/>
      <c r="ADQ7" s="111"/>
      <c r="ADR7" s="111"/>
      <c r="ADS7" s="111"/>
      <c r="ADT7" s="111"/>
      <c r="ADU7" s="111"/>
      <c r="ADV7" s="111"/>
      <c r="ADW7" s="111"/>
      <c r="ADX7" s="111"/>
      <c r="ADY7" s="111"/>
      <c r="ADZ7" s="111"/>
      <c r="AEA7" s="111"/>
      <c r="AEB7" s="111"/>
      <c r="AEC7" s="111"/>
      <c r="AED7" s="111"/>
      <c r="AEE7" s="111"/>
      <c r="AEF7" s="111"/>
      <c r="AEG7" s="111"/>
      <c r="AEH7" s="111"/>
      <c r="AEI7" s="111"/>
      <c r="AEJ7" s="111"/>
      <c r="AEK7" s="111"/>
      <c r="AEL7" s="111"/>
      <c r="AEM7" s="111"/>
      <c r="AEN7" s="111"/>
      <c r="AEO7" s="111"/>
      <c r="AEP7" s="111"/>
      <c r="AEQ7" s="111"/>
      <c r="AER7" s="111"/>
      <c r="AES7" s="111"/>
      <c r="AET7" s="111"/>
      <c r="AEU7" s="111"/>
      <c r="AEV7" s="111"/>
      <c r="AEW7" s="111"/>
      <c r="AEX7" s="111"/>
      <c r="AEY7" s="111"/>
      <c r="AEZ7" s="111"/>
      <c r="AFA7" s="111"/>
      <c r="AFB7" s="111"/>
      <c r="AFC7" s="111"/>
      <c r="AFD7" s="111"/>
      <c r="AFE7" s="111"/>
      <c r="AFF7" s="111"/>
      <c r="AFG7" s="111"/>
      <c r="AFH7" s="111"/>
      <c r="AFI7" s="111"/>
      <c r="AFJ7" s="111"/>
      <c r="AFK7" s="111"/>
      <c r="AFL7" s="111"/>
      <c r="AFM7" s="111"/>
      <c r="AFN7" s="111"/>
      <c r="AFO7" s="111"/>
      <c r="AFP7" s="111"/>
      <c r="AFQ7" s="111"/>
      <c r="AFR7" s="111"/>
      <c r="AFS7" s="111"/>
      <c r="AFT7" s="111"/>
      <c r="AFU7" s="111"/>
      <c r="AFV7" s="111"/>
      <c r="AFW7" s="111"/>
      <c r="AFX7" s="111"/>
      <c r="AFY7" s="111"/>
      <c r="AFZ7" s="111"/>
      <c r="AGA7" s="111"/>
      <c r="AGB7" s="111"/>
      <c r="AGC7" s="111"/>
      <c r="AGD7" s="111"/>
      <c r="AGE7" s="111"/>
      <c r="AGF7" s="111"/>
      <c r="AGG7" s="111"/>
      <c r="AGH7" s="111"/>
      <c r="AGI7" s="111"/>
      <c r="AGJ7" s="111"/>
      <c r="AGK7" s="111"/>
      <c r="AGL7" s="111"/>
      <c r="AGM7" s="111"/>
      <c r="AGN7" s="111"/>
      <c r="AGO7" s="111"/>
      <c r="AGP7" s="111"/>
      <c r="AGQ7" s="111"/>
      <c r="AGR7" s="111"/>
      <c r="AGS7" s="111"/>
      <c r="AGT7" s="111"/>
      <c r="AGU7" s="111"/>
      <c r="AGV7" s="111"/>
      <c r="AGW7" s="111"/>
      <c r="AGX7" s="111"/>
      <c r="AGY7" s="111"/>
      <c r="AGZ7" s="111"/>
      <c r="AHA7" s="111"/>
      <c r="AHB7" s="111"/>
      <c r="AHC7" s="111"/>
      <c r="AHD7" s="111"/>
      <c r="AHE7" s="111"/>
      <c r="AHF7" s="111"/>
      <c r="AHG7" s="111"/>
      <c r="AHH7" s="111"/>
      <c r="AHI7" s="111"/>
      <c r="AHJ7" s="111"/>
      <c r="AHK7" s="111"/>
      <c r="AHL7" s="111"/>
      <c r="AHM7" s="111"/>
      <c r="AHN7" s="111"/>
      <c r="AHO7" s="111"/>
      <c r="AHP7" s="111"/>
      <c r="AHQ7" s="111"/>
      <c r="AHR7" s="111"/>
      <c r="AHS7" s="111"/>
      <c r="AHT7" s="111"/>
      <c r="AHU7" s="111"/>
      <c r="AHV7" s="111"/>
      <c r="AHW7" s="111"/>
      <c r="AHX7" s="111"/>
      <c r="AHY7" s="111"/>
      <c r="AHZ7" s="111"/>
      <c r="AIA7" s="111"/>
      <c r="AIB7" s="111"/>
      <c r="AIC7" s="111"/>
      <c r="AID7" s="111"/>
      <c r="AIE7" s="111"/>
      <c r="AIF7" s="111"/>
      <c r="AIG7" s="111"/>
      <c r="AIH7" s="111"/>
      <c r="AII7" s="111"/>
      <c r="AIJ7" s="111"/>
      <c r="AIK7" s="111"/>
      <c r="AIL7" s="111"/>
      <c r="AIM7" s="111"/>
      <c r="AIN7" s="111"/>
      <c r="AIO7" s="111"/>
      <c r="AIP7" s="111"/>
      <c r="AIQ7" s="111"/>
      <c r="AIR7" s="111"/>
      <c r="AIS7" s="111"/>
      <c r="AIT7" s="111"/>
      <c r="AIU7" s="111"/>
      <c r="AIV7" s="111"/>
      <c r="AIW7" s="111"/>
      <c r="AIX7" s="111"/>
      <c r="AIY7" s="111"/>
      <c r="AIZ7" s="111"/>
      <c r="AJA7" s="111"/>
      <c r="AJB7" s="111"/>
      <c r="AJC7" s="111"/>
      <c r="AJD7" s="111"/>
      <c r="AJE7" s="111"/>
      <c r="AJF7" s="111"/>
      <c r="AJG7" s="111"/>
      <c r="AJH7" s="111"/>
      <c r="AJI7" s="111"/>
      <c r="AJJ7" s="111"/>
      <c r="AJK7" s="111"/>
      <c r="AJL7" s="111"/>
      <c r="AJM7" s="111"/>
      <c r="AJN7" s="111"/>
      <c r="AJO7" s="111"/>
      <c r="AJP7" s="111"/>
      <c r="AJQ7" s="111"/>
      <c r="AJR7" s="111"/>
      <c r="AJS7" s="111"/>
      <c r="AJT7" s="111"/>
      <c r="AJU7" s="111"/>
      <c r="AJV7" s="111"/>
      <c r="AJW7" s="111"/>
      <c r="AJX7" s="111"/>
      <c r="AJY7" s="111"/>
      <c r="AJZ7" s="111"/>
      <c r="AKA7" s="111"/>
      <c r="AKB7" s="111"/>
      <c r="AKC7" s="111"/>
      <c r="AKD7" s="111"/>
      <c r="AKE7" s="111"/>
      <c r="AKF7" s="111"/>
      <c r="AKG7" s="111"/>
      <c r="AKH7" s="111"/>
      <c r="AKI7" s="111"/>
      <c r="AKJ7" s="111"/>
      <c r="AKK7" s="111"/>
      <c r="AKL7" s="111"/>
      <c r="AKM7" s="111"/>
      <c r="AKN7" s="111"/>
      <c r="AKO7" s="111"/>
      <c r="AKP7" s="111"/>
      <c r="AKQ7" s="111"/>
      <c r="AKR7" s="111"/>
      <c r="AKS7" s="111"/>
      <c r="AKT7" s="111"/>
      <c r="AKU7" s="111"/>
      <c r="AKV7" s="111"/>
      <c r="AKW7" s="111"/>
      <c r="AKX7" s="111"/>
      <c r="AKY7" s="111"/>
      <c r="AKZ7" s="111"/>
      <c r="ALA7" s="111"/>
      <c r="ALB7" s="111"/>
      <c r="ALC7" s="111"/>
      <c r="ALD7" s="111"/>
      <c r="ALE7" s="111"/>
      <c r="ALF7" s="111"/>
      <c r="ALG7" s="111"/>
      <c r="ALH7" s="111"/>
      <c r="ALI7" s="111"/>
      <c r="ALJ7" s="111"/>
      <c r="ALK7" s="111"/>
      <c r="ALL7" s="111"/>
      <c r="ALM7" s="111"/>
      <c r="ALN7" s="111"/>
      <c r="ALO7" s="111"/>
      <c r="ALP7" s="111"/>
      <c r="ALQ7" s="111"/>
      <c r="ALR7" s="111"/>
      <c r="ALS7" s="111"/>
      <c r="ALT7" s="111"/>
      <c r="ALU7" s="111"/>
      <c r="ALV7" s="111"/>
      <c r="ALW7" s="111"/>
      <c r="ALX7" s="111"/>
      <c r="ALY7" s="111"/>
      <c r="ALZ7" s="111"/>
      <c r="AMA7" s="111"/>
      <c r="AMB7" s="111"/>
      <c r="AMC7" s="111"/>
      <c r="AMD7" s="111"/>
      <c r="AME7" s="111"/>
      <c r="AMF7" s="111"/>
      <c r="AMG7" s="111"/>
      <c r="AMH7" s="111"/>
      <c r="AMI7" s="111"/>
      <c r="AMJ7" s="111"/>
      <c r="AMK7" s="111"/>
      <c r="AML7" s="111"/>
      <c r="AMM7" s="111"/>
      <c r="AMN7" s="111"/>
      <c r="AMO7" s="111"/>
      <c r="AMP7" s="111"/>
      <c r="AMQ7" s="111"/>
      <c r="AMR7" s="111"/>
      <c r="AMS7" s="111"/>
      <c r="AMT7" s="111"/>
      <c r="AMU7" s="111"/>
      <c r="AMV7" s="111"/>
      <c r="AMW7" s="111"/>
      <c r="AMX7" s="111"/>
      <c r="AMY7" s="111"/>
      <c r="AMZ7" s="111"/>
      <c r="ANA7" s="111"/>
      <c r="ANB7" s="111"/>
      <c r="ANC7" s="111"/>
      <c r="AND7" s="111"/>
      <c r="ANE7" s="111"/>
      <c r="ANF7" s="111"/>
      <c r="ANG7" s="111"/>
      <c r="ANH7" s="111"/>
      <c r="ANI7" s="111"/>
      <c r="ANJ7" s="111"/>
      <c r="ANK7" s="111"/>
      <c r="ANL7" s="111"/>
      <c r="ANM7" s="111"/>
      <c r="ANN7" s="111"/>
      <c r="ANO7" s="111"/>
      <c r="ANP7" s="111"/>
      <c r="ANQ7" s="111"/>
      <c r="ANR7" s="111"/>
      <c r="ANS7" s="111"/>
      <c r="ANT7" s="111"/>
      <c r="ANU7" s="111"/>
      <c r="ANV7" s="111"/>
      <c r="ANW7" s="111"/>
      <c r="ANX7" s="111"/>
      <c r="ANY7" s="111"/>
      <c r="ANZ7" s="111"/>
      <c r="AOA7" s="111"/>
      <c r="AOB7" s="111"/>
      <c r="AOC7" s="111"/>
      <c r="AOD7" s="111"/>
      <c r="AOE7" s="111"/>
      <c r="AOF7" s="111"/>
      <c r="AOG7" s="111"/>
      <c r="AOH7" s="111"/>
      <c r="AOI7" s="111"/>
      <c r="AOJ7" s="111"/>
      <c r="AOK7" s="111"/>
      <c r="AOL7" s="111"/>
      <c r="AOM7" s="111"/>
      <c r="AON7" s="111"/>
      <c r="AOO7" s="111"/>
      <c r="AOP7" s="111"/>
      <c r="AOQ7" s="111"/>
      <c r="AOR7" s="111"/>
      <c r="AOS7" s="111"/>
      <c r="AOT7" s="111"/>
      <c r="AOU7" s="111"/>
      <c r="AOV7" s="111"/>
      <c r="AOW7" s="111"/>
      <c r="AOX7" s="111"/>
      <c r="AOY7" s="111"/>
      <c r="AOZ7" s="111"/>
      <c r="APA7" s="111"/>
      <c r="APB7" s="111"/>
      <c r="APC7" s="111"/>
      <c r="APD7" s="111"/>
      <c r="APE7" s="111"/>
      <c r="APF7" s="111"/>
      <c r="APG7" s="111"/>
      <c r="APH7" s="111"/>
      <c r="API7" s="111"/>
      <c r="APJ7" s="111"/>
      <c r="APK7" s="111"/>
      <c r="APL7" s="111"/>
      <c r="APM7" s="111"/>
      <c r="APN7" s="111"/>
      <c r="APO7" s="111"/>
      <c r="APP7" s="111"/>
      <c r="APQ7" s="111"/>
      <c r="APR7" s="111"/>
      <c r="APS7" s="111"/>
      <c r="APT7" s="111"/>
      <c r="APU7" s="111"/>
      <c r="APV7" s="111"/>
      <c r="APW7" s="111"/>
      <c r="APX7" s="111"/>
      <c r="APY7" s="111"/>
      <c r="APZ7" s="111"/>
      <c r="AQA7" s="111"/>
      <c r="AQB7" s="111"/>
      <c r="AQC7" s="111"/>
      <c r="AQD7" s="111"/>
      <c r="AQE7" s="111"/>
      <c r="AQF7" s="111"/>
      <c r="AQG7" s="111"/>
      <c r="AQH7" s="111"/>
      <c r="AQI7" s="111"/>
      <c r="AQJ7" s="111"/>
      <c r="AQK7" s="111"/>
      <c r="AQL7" s="111"/>
      <c r="AQM7" s="111"/>
      <c r="AQN7" s="111"/>
      <c r="AQO7" s="111"/>
      <c r="AQP7" s="111"/>
      <c r="AQQ7" s="111"/>
      <c r="AQR7" s="111"/>
      <c r="AQS7" s="111"/>
      <c r="AQT7" s="111"/>
      <c r="AQU7" s="111"/>
      <c r="AQV7" s="111"/>
      <c r="AQW7" s="111"/>
      <c r="AQX7" s="111"/>
      <c r="AQY7" s="111"/>
      <c r="AQZ7" s="111"/>
      <c r="ARA7" s="111"/>
      <c r="ARB7" s="111"/>
      <c r="ARC7" s="111"/>
      <c r="ARD7" s="111"/>
      <c r="ARE7" s="111"/>
      <c r="ARF7" s="111"/>
      <c r="ARG7" s="111"/>
      <c r="ARH7" s="111"/>
      <c r="ARI7" s="111"/>
      <c r="ARJ7" s="111"/>
      <c r="ARK7" s="111"/>
      <c r="ARL7" s="111"/>
      <c r="ARM7" s="111"/>
      <c r="ARN7" s="111"/>
      <c r="ARO7" s="111"/>
      <c r="ARP7" s="111"/>
      <c r="ARQ7" s="111"/>
      <c r="ARR7" s="111"/>
      <c r="ARS7" s="111"/>
      <c r="ART7" s="111"/>
      <c r="ARU7" s="111"/>
      <c r="ARV7" s="111"/>
      <c r="ARW7" s="111"/>
      <c r="ARX7" s="111"/>
      <c r="ARY7" s="111"/>
      <c r="ARZ7" s="111"/>
      <c r="ASA7" s="111"/>
      <c r="ASB7" s="111"/>
      <c r="ASC7" s="111"/>
      <c r="ASD7" s="111"/>
      <c r="ASE7" s="111"/>
      <c r="ASF7" s="111"/>
      <c r="ASG7" s="111"/>
      <c r="ASH7" s="111"/>
      <c r="ASI7" s="111"/>
      <c r="ASJ7" s="111"/>
      <c r="ASK7" s="111"/>
      <c r="ASL7" s="111"/>
      <c r="ASM7" s="111"/>
      <c r="ASN7" s="111"/>
      <c r="ASO7" s="111"/>
      <c r="ASP7" s="111"/>
      <c r="ASQ7" s="111"/>
      <c r="ASR7" s="111"/>
      <c r="ASS7" s="111"/>
      <c r="AST7" s="111"/>
      <c r="ASU7" s="111"/>
      <c r="ASV7" s="111"/>
      <c r="ASW7" s="111"/>
      <c r="ASX7" s="111"/>
      <c r="ASY7" s="111"/>
      <c r="ASZ7" s="111"/>
      <c r="ATA7" s="111"/>
      <c r="ATB7" s="111"/>
      <c r="ATC7" s="111"/>
      <c r="ATD7" s="111"/>
      <c r="ATE7" s="111"/>
      <c r="ATF7" s="111"/>
      <c r="ATG7" s="111"/>
      <c r="ATH7" s="111"/>
      <c r="ATI7" s="111"/>
      <c r="ATJ7" s="111"/>
      <c r="ATK7" s="111"/>
      <c r="ATL7" s="111"/>
      <c r="ATM7" s="111"/>
      <c r="ATN7" s="111"/>
      <c r="ATO7" s="111"/>
      <c r="ATP7" s="111"/>
      <c r="ATQ7" s="111"/>
      <c r="ATR7" s="111"/>
      <c r="ATS7" s="111"/>
      <c r="ATT7" s="111"/>
      <c r="ATU7" s="111"/>
      <c r="ATV7" s="111"/>
      <c r="ATW7" s="111"/>
      <c r="ATX7" s="111"/>
      <c r="ATY7" s="111"/>
      <c r="ATZ7" s="111"/>
      <c r="AUA7" s="111"/>
      <c r="AUB7" s="111"/>
      <c r="AUC7" s="111"/>
      <c r="AUD7" s="111"/>
      <c r="AUE7" s="111"/>
      <c r="AUF7" s="111"/>
      <c r="AUG7" s="111"/>
      <c r="AUH7" s="111"/>
      <c r="AUI7" s="111"/>
      <c r="AUJ7" s="111"/>
      <c r="AUK7" s="111"/>
      <c r="AUL7" s="111"/>
      <c r="AUM7" s="111"/>
      <c r="AUN7" s="111"/>
      <c r="AUO7" s="111"/>
      <c r="AUP7" s="111"/>
      <c r="AUQ7" s="111"/>
      <c r="AUR7" s="111"/>
      <c r="AUS7" s="111"/>
      <c r="AUT7" s="111"/>
      <c r="AUU7" s="111"/>
      <c r="AUV7" s="111"/>
      <c r="AUW7" s="111"/>
      <c r="AUX7" s="111"/>
      <c r="AUY7" s="111"/>
      <c r="AUZ7" s="111"/>
      <c r="AVA7" s="111"/>
      <c r="AVB7" s="111"/>
      <c r="AVC7" s="111"/>
      <c r="AVD7" s="111"/>
      <c r="AVE7" s="111"/>
      <c r="AVF7" s="111"/>
      <c r="AVG7" s="111"/>
      <c r="AVH7" s="111"/>
      <c r="AVI7" s="111"/>
      <c r="AVJ7" s="111"/>
      <c r="AVK7" s="111"/>
      <c r="AVL7" s="111"/>
      <c r="AVM7" s="111"/>
      <c r="AVN7" s="111"/>
      <c r="AVO7" s="111"/>
      <c r="AVP7" s="111"/>
      <c r="AVQ7" s="111"/>
      <c r="AVR7" s="111"/>
      <c r="AVS7" s="111"/>
      <c r="AVT7" s="111"/>
      <c r="AVU7" s="111"/>
      <c r="AVV7" s="111"/>
      <c r="AVW7" s="111"/>
      <c r="AVX7" s="111"/>
      <c r="AVY7" s="111"/>
      <c r="AVZ7" s="111"/>
      <c r="AWA7" s="111"/>
      <c r="AWB7" s="111"/>
      <c r="AWC7" s="111"/>
      <c r="AWD7" s="111"/>
      <c r="AWE7" s="111"/>
      <c r="AWF7" s="111"/>
      <c r="AWG7" s="111"/>
      <c r="AWH7" s="111"/>
      <c r="AWI7" s="111"/>
      <c r="AWJ7" s="111"/>
      <c r="AWK7" s="111"/>
      <c r="AWL7" s="111"/>
      <c r="AWM7" s="111"/>
      <c r="AWN7" s="111"/>
      <c r="AWO7" s="111"/>
      <c r="AWP7" s="111"/>
      <c r="AWQ7" s="111"/>
      <c r="AWR7" s="111"/>
      <c r="AWS7" s="111"/>
      <c r="AWT7" s="111"/>
      <c r="AWU7" s="111"/>
      <c r="AWV7" s="111"/>
      <c r="AWW7" s="111"/>
      <c r="AWX7" s="111"/>
      <c r="AWY7" s="111"/>
      <c r="AWZ7" s="111"/>
      <c r="AXA7" s="111"/>
      <c r="AXB7" s="111"/>
      <c r="AXC7" s="111"/>
      <c r="AXD7" s="111"/>
      <c r="AXE7" s="111"/>
      <c r="AXF7" s="111"/>
      <c r="AXG7" s="111"/>
      <c r="AXH7" s="111"/>
      <c r="AXI7" s="111"/>
      <c r="AXJ7" s="111"/>
      <c r="AXK7" s="111"/>
      <c r="AXL7" s="111"/>
      <c r="AXM7" s="111"/>
      <c r="AXN7" s="111"/>
      <c r="AXO7" s="111"/>
      <c r="AXP7" s="111"/>
      <c r="AXQ7" s="111"/>
      <c r="AXR7" s="111"/>
      <c r="AXS7" s="111"/>
      <c r="AXT7" s="111"/>
      <c r="AXU7" s="111"/>
      <c r="AXV7" s="111"/>
      <c r="AXW7" s="111"/>
      <c r="AXX7" s="111"/>
      <c r="AXY7" s="111"/>
      <c r="AXZ7" s="111"/>
      <c r="AYA7" s="111"/>
      <c r="AYB7" s="111"/>
      <c r="AYC7" s="111"/>
      <c r="AYD7" s="111"/>
      <c r="AYE7" s="111"/>
      <c r="AYF7" s="111"/>
      <c r="AYG7" s="111"/>
      <c r="AYH7" s="111"/>
      <c r="AYI7" s="111"/>
      <c r="AYJ7" s="111"/>
      <c r="AYK7" s="111"/>
      <c r="AYL7" s="111"/>
      <c r="AYM7" s="111"/>
      <c r="AYN7" s="111"/>
      <c r="AYO7" s="111"/>
      <c r="AYP7" s="111"/>
      <c r="AYQ7" s="111"/>
      <c r="AYR7" s="111"/>
      <c r="AYS7" s="111"/>
      <c r="AYT7" s="111"/>
      <c r="AYU7" s="111"/>
      <c r="AYV7" s="111"/>
      <c r="AYW7" s="111"/>
      <c r="AYX7" s="111"/>
      <c r="AYY7" s="111"/>
      <c r="AYZ7" s="111"/>
      <c r="AZA7" s="111"/>
      <c r="AZB7" s="111"/>
      <c r="AZC7" s="111"/>
      <c r="AZD7" s="111"/>
      <c r="AZE7" s="111"/>
      <c r="AZF7" s="111"/>
      <c r="AZG7" s="111"/>
      <c r="AZH7" s="111"/>
      <c r="AZI7" s="111"/>
      <c r="AZJ7" s="111"/>
      <c r="AZK7" s="111"/>
      <c r="AZL7" s="111"/>
      <c r="AZM7" s="111"/>
      <c r="AZN7" s="111"/>
      <c r="AZO7" s="111"/>
      <c r="AZP7" s="111"/>
      <c r="AZQ7" s="111"/>
      <c r="AZR7" s="111"/>
      <c r="AZS7" s="111"/>
      <c r="AZT7" s="111"/>
      <c r="AZU7" s="111"/>
      <c r="AZV7" s="111"/>
      <c r="AZW7" s="111"/>
      <c r="AZX7" s="111"/>
      <c r="AZY7" s="111"/>
      <c r="AZZ7" s="111"/>
      <c r="BAA7" s="111"/>
      <c r="BAB7" s="111"/>
      <c r="BAC7" s="111"/>
      <c r="BAD7" s="111"/>
      <c r="BAE7" s="111"/>
      <c r="BAF7" s="111"/>
      <c r="BAG7" s="111"/>
      <c r="BAH7" s="111"/>
      <c r="BAI7" s="111"/>
      <c r="BAJ7" s="111"/>
      <c r="BAK7" s="111"/>
      <c r="BAL7" s="111"/>
      <c r="BAM7" s="111"/>
      <c r="BAN7" s="111"/>
      <c r="BAO7" s="111"/>
      <c r="BAP7" s="111"/>
      <c r="BAQ7" s="111"/>
      <c r="BAR7" s="111"/>
      <c r="BAS7" s="111"/>
      <c r="BAT7" s="111"/>
      <c r="BAU7" s="111"/>
      <c r="BAV7" s="111"/>
      <c r="BAW7" s="111"/>
      <c r="BAX7" s="111"/>
      <c r="BAY7" s="111"/>
      <c r="BAZ7" s="111"/>
      <c r="BBA7" s="111"/>
      <c r="BBB7" s="111"/>
      <c r="BBC7" s="111"/>
      <c r="BBD7" s="111"/>
      <c r="BBE7" s="111"/>
      <c r="BBF7" s="111"/>
      <c r="BBG7" s="111"/>
      <c r="BBH7" s="111"/>
      <c r="BBI7" s="111"/>
      <c r="BBJ7" s="111"/>
      <c r="BBK7" s="111"/>
      <c r="BBL7" s="111"/>
      <c r="BBM7" s="111"/>
      <c r="BBN7" s="111"/>
      <c r="BBO7" s="111"/>
      <c r="BBP7" s="111"/>
      <c r="BBQ7" s="111"/>
      <c r="BBR7" s="111"/>
      <c r="BBS7" s="111"/>
      <c r="BBT7" s="111"/>
      <c r="BBU7" s="111"/>
      <c r="BBV7" s="111"/>
      <c r="BBW7" s="111"/>
      <c r="BBX7" s="111"/>
      <c r="BBY7" s="111"/>
      <c r="BBZ7" s="111"/>
      <c r="BCA7" s="111"/>
      <c r="BCB7" s="111"/>
      <c r="BCC7" s="111"/>
      <c r="BCD7" s="111"/>
      <c r="BCE7" s="111"/>
      <c r="BCF7" s="111"/>
      <c r="BCG7" s="111"/>
      <c r="BCH7" s="111"/>
      <c r="BCI7" s="111"/>
      <c r="BCJ7" s="111"/>
      <c r="BCK7" s="111"/>
      <c r="BCL7" s="111"/>
      <c r="BCM7" s="111"/>
      <c r="BCN7" s="111"/>
      <c r="BCO7" s="111"/>
      <c r="BCP7" s="111"/>
      <c r="BCQ7" s="111"/>
      <c r="BCR7" s="111"/>
      <c r="BCS7" s="111"/>
      <c r="BCT7" s="111"/>
      <c r="BCU7" s="111"/>
      <c r="BCV7" s="111"/>
      <c r="BCW7" s="111"/>
      <c r="BCX7" s="111"/>
      <c r="BCY7" s="111"/>
      <c r="BCZ7" s="111"/>
      <c r="BDA7" s="111"/>
      <c r="BDB7" s="111"/>
      <c r="BDC7" s="111"/>
      <c r="BDD7" s="111"/>
      <c r="BDE7" s="111"/>
      <c r="BDF7" s="111"/>
      <c r="BDG7" s="111"/>
      <c r="BDH7" s="111"/>
      <c r="BDI7" s="111"/>
      <c r="BDJ7" s="111"/>
      <c r="BDK7" s="111"/>
      <c r="BDL7" s="111"/>
      <c r="BDM7" s="111"/>
      <c r="BDN7" s="111"/>
      <c r="BDO7" s="111"/>
      <c r="BDP7" s="111"/>
      <c r="BDQ7" s="111"/>
      <c r="BDR7" s="111"/>
      <c r="BDS7" s="111"/>
      <c r="BDT7" s="111"/>
      <c r="BDU7" s="111"/>
      <c r="BDV7" s="111"/>
      <c r="BDW7" s="111"/>
      <c r="BDX7" s="111"/>
      <c r="BDY7" s="111"/>
      <c r="BDZ7" s="111"/>
      <c r="BEA7" s="111"/>
      <c r="BEB7" s="111"/>
      <c r="BEC7" s="111"/>
      <c r="BED7" s="111"/>
      <c r="BEE7" s="111"/>
      <c r="BEF7" s="111"/>
      <c r="BEG7" s="111"/>
      <c r="BEH7" s="111"/>
      <c r="BEI7" s="111"/>
      <c r="BEJ7" s="111"/>
      <c r="BEK7" s="111"/>
      <c r="BEL7" s="111"/>
      <c r="BEM7" s="111"/>
      <c r="BEN7" s="111"/>
      <c r="BEO7" s="111"/>
      <c r="BEP7" s="111"/>
      <c r="BEQ7" s="111"/>
      <c r="BER7" s="111"/>
      <c r="BES7" s="111"/>
      <c r="BET7" s="111"/>
      <c r="BEU7" s="111"/>
      <c r="BEV7" s="111"/>
      <c r="BEW7" s="111"/>
      <c r="BEX7" s="111"/>
      <c r="BEY7" s="111"/>
      <c r="BEZ7" s="111"/>
      <c r="BFA7" s="111"/>
      <c r="BFB7" s="111"/>
      <c r="BFC7" s="111"/>
      <c r="BFD7" s="111"/>
      <c r="BFE7" s="111"/>
      <c r="BFF7" s="111"/>
      <c r="BFG7" s="111"/>
      <c r="BFH7" s="111"/>
      <c r="BFI7" s="111"/>
      <c r="BFJ7" s="111"/>
      <c r="BFK7" s="111"/>
      <c r="BFL7" s="111"/>
      <c r="BFM7" s="111"/>
      <c r="BFN7" s="111"/>
      <c r="BFO7" s="111"/>
      <c r="BFP7" s="111"/>
      <c r="BFQ7" s="111"/>
      <c r="BFR7" s="111"/>
      <c r="BFS7" s="111"/>
      <c r="BFT7" s="111"/>
      <c r="BFU7" s="111"/>
      <c r="BFV7" s="111"/>
      <c r="BFW7" s="111"/>
      <c r="BFX7" s="111"/>
      <c r="BFY7" s="111"/>
      <c r="BFZ7" s="111"/>
      <c r="BGA7" s="111"/>
      <c r="BGB7" s="111"/>
      <c r="BGC7" s="111"/>
      <c r="BGD7" s="111"/>
      <c r="BGE7" s="111"/>
      <c r="BGF7" s="111"/>
      <c r="BGG7" s="111"/>
      <c r="BGH7" s="111"/>
      <c r="BGI7" s="111"/>
      <c r="BGJ7" s="111"/>
      <c r="BGK7" s="111"/>
      <c r="BGL7" s="111"/>
      <c r="BGM7" s="111"/>
      <c r="BGN7" s="111"/>
      <c r="BGO7" s="111"/>
      <c r="BGP7" s="111"/>
      <c r="BGQ7" s="111"/>
      <c r="BGR7" s="111"/>
      <c r="BGS7" s="111"/>
      <c r="BGT7" s="111"/>
      <c r="BGU7" s="111"/>
      <c r="BGV7" s="111"/>
      <c r="BGW7" s="111"/>
      <c r="BGX7" s="111"/>
      <c r="BGY7" s="111"/>
      <c r="BGZ7" s="111"/>
      <c r="BHA7" s="111"/>
      <c r="BHB7" s="111"/>
      <c r="BHC7" s="111"/>
      <c r="BHD7" s="111"/>
      <c r="BHE7" s="111"/>
      <c r="BHF7" s="111"/>
      <c r="BHG7" s="111"/>
      <c r="BHH7" s="111"/>
      <c r="BHI7" s="111"/>
      <c r="BHJ7" s="111"/>
      <c r="BHK7" s="111"/>
      <c r="BHL7" s="111"/>
      <c r="BHM7" s="111"/>
      <c r="BHN7" s="111"/>
      <c r="BHO7" s="111"/>
      <c r="BHP7" s="111"/>
      <c r="BHQ7" s="111"/>
      <c r="BHR7" s="111"/>
      <c r="BHS7" s="111"/>
      <c r="BHT7" s="111"/>
      <c r="BHU7" s="111"/>
      <c r="BHV7" s="111"/>
      <c r="BHW7" s="111"/>
      <c r="BHX7" s="111"/>
      <c r="BHY7" s="111"/>
      <c r="BHZ7" s="111"/>
      <c r="BIA7" s="111"/>
      <c r="BIB7" s="111"/>
      <c r="BIC7" s="111"/>
      <c r="BID7" s="111"/>
      <c r="BIE7" s="111"/>
      <c r="BIF7" s="111"/>
      <c r="BIG7" s="111"/>
      <c r="BIH7" s="111"/>
      <c r="BII7" s="111"/>
      <c r="BIJ7" s="111"/>
      <c r="BIK7" s="111"/>
      <c r="BIL7" s="111"/>
      <c r="BIM7" s="111"/>
      <c r="BIN7" s="111"/>
      <c r="BIO7" s="111"/>
      <c r="BIP7" s="111"/>
      <c r="BIQ7" s="111"/>
      <c r="BIR7" s="111"/>
      <c r="BIS7" s="111"/>
      <c r="BIT7" s="111"/>
      <c r="BIU7" s="111"/>
      <c r="BIV7" s="111"/>
      <c r="BIW7" s="111"/>
      <c r="BIX7" s="111"/>
      <c r="BIY7" s="111"/>
      <c r="BIZ7" s="111"/>
      <c r="BJA7" s="111"/>
      <c r="BJB7" s="111"/>
      <c r="BJC7" s="111"/>
      <c r="BJD7" s="111"/>
      <c r="BJE7" s="111"/>
      <c r="BJF7" s="111"/>
      <c r="BJG7" s="111"/>
      <c r="BJH7" s="111"/>
      <c r="BJI7" s="111"/>
      <c r="BJJ7" s="111"/>
      <c r="BJK7" s="111"/>
      <c r="BJL7" s="111"/>
      <c r="BJM7" s="111"/>
      <c r="BJN7" s="111"/>
      <c r="BJO7" s="111"/>
      <c r="BJP7" s="111"/>
      <c r="BJQ7" s="111"/>
      <c r="BJR7" s="111"/>
      <c r="BJS7" s="111"/>
      <c r="BJT7" s="111"/>
      <c r="BJU7" s="111"/>
      <c r="BJV7" s="111"/>
      <c r="BJW7" s="111"/>
      <c r="BJX7" s="111"/>
      <c r="BJY7" s="111"/>
      <c r="BJZ7" s="111"/>
      <c r="BKA7" s="111"/>
      <c r="BKB7" s="111"/>
      <c r="BKC7" s="111"/>
      <c r="BKD7" s="111"/>
      <c r="BKE7" s="111"/>
      <c r="BKF7" s="111"/>
      <c r="BKG7" s="111"/>
      <c r="BKH7" s="111"/>
      <c r="BKI7" s="111"/>
      <c r="BKJ7" s="111"/>
      <c r="BKK7" s="111"/>
      <c r="BKL7" s="111"/>
      <c r="BKM7" s="111"/>
      <c r="BKN7" s="111"/>
      <c r="BKO7" s="111"/>
      <c r="BKP7" s="111"/>
      <c r="BKQ7" s="111"/>
      <c r="BKR7" s="111"/>
      <c r="BKS7" s="111"/>
      <c r="BKT7" s="111"/>
      <c r="BKU7" s="111"/>
      <c r="BKV7" s="111"/>
      <c r="BKW7" s="111"/>
      <c r="BKX7" s="111"/>
      <c r="BKY7" s="111"/>
      <c r="BKZ7" s="111"/>
      <c r="BLA7" s="111"/>
      <c r="BLB7" s="111"/>
      <c r="BLC7" s="111"/>
      <c r="BLD7" s="111"/>
      <c r="BLE7" s="111"/>
      <c r="BLF7" s="111"/>
      <c r="BLG7" s="111"/>
      <c r="BLH7" s="111"/>
      <c r="BLI7" s="111"/>
      <c r="BLJ7" s="111"/>
      <c r="BLK7" s="111"/>
      <c r="BLL7" s="111"/>
      <c r="BLM7" s="111"/>
      <c r="BLN7" s="111"/>
      <c r="BLO7" s="111"/>
      <c r="BLP7" s="111"/>
      <c r="BLQ7" s="111"/>
      <c r="BLR7" s="111"/>
      <c r="BLS7" s="111"/>
      <c r="BLT7" s="111"/>
      <c r="BLU7" s="111"/>
      <c r="BLV7" s="111"/>
      <c r="BLW7" s="111"/>
      <c r="BLX7" s="111"/>
      <c r="BLY7" s="111"/>
      <c r="BLZ7" s="111"/>
      <c r="BMA7" s="111"/>
      <c r="BMB7" s="111"/>
      <c r="BMC7" s="111"/>
      <c r="BMD7" s="111"/>
      <c r="BME7" s="111"/>
      <c r="BMF7" s="111"/>
      <c r="BMG7" s="111"/>
      <c r="BMH7" s="111"/>
      <c r="BMI7" s="111"/>
      <c r="BMJ7" s="111"/>
      <c r="BMK7" s="111"/>
      <c r="BML7" s="111"/>
      <c r="BMM7" s="111"/>
      <c r="BMN7" s="111"/>
      <c r="BMO7" s="111"/>
      <c r="BMP7" s="111"/>
      <c r="BMQ7" s="111"/>
      <c r="BMR7" s="111"/>
      <c r="BMS7" s="111"/>
      <c r="BMT7" s="111"/>
      <c r="BMU7" s="111"/>
      <c r="BMV7" s="111"/>
      <c r="BMW7" s="111"/>
      <c r="BMX7" s="111"/>
      <c r="BMY7" s="111"/>
      <c r="BMZ7" s="111"/>
      <c r="BNA7" s="111"/>
      <c r="BNB7" s="111"/>
      <c r="BNC7" s="111"/>
      <c r="BND7" s="111"/>
      <c r="BNE7" s="111"/>
      <c r="BNF7" s="111"/>
      <c r="BNG7" s="111"/>
      <c r="BNH7" s="111"/>
      <c r="BNI7" s="111"/>
      <c r="BNJ7" s="111"/>
      <c r="BNK7" s="111"/>
      <c r="BNL7" s="111"/>
      <c r="BNM7" s="111"/>
      <c r="BNN7" s="111"/>
      <c r="BNO7" s="111"/>
      <c r="BNP7" s="111"/>
      <c r="BNQ7" s="111"/>
      <c r="BNR7" s="111"/>
      <c r="BNS7" s="111"/>
      <c r="BNT7" s="111"/>
      <c r="BNU7" s="111"/>
      <c r="BNV7" s="111"/>
      <c r="BNW7" s="111"/>
      <c r="BNX7" s="111"/>
      <c r="BNY7" s="111"/>
      <c r="BNZ7" s="111"/>
      <c r="BOA7" s="111"/>
      <c r="BOB7" s="111"/>
      <c r="BOC7" s="111"/>
      <c r="BOD7" s="111"/>
      <c r="BOE7" s="111"/>
      <c r="BOF7" s="111"/>
      <c r="BOG7" s="111"/>
      <c r="BOH7" s="111"/>
      <c r="BOI7" s="111"/>
      <c r="BOJ7" s="111"/>
      <c r="BOK7" s="111"/>
      <c r="BOL7" s="111"/>
      <c r="BOM7" s="111"/>
      <c r="BON7" s="111"/>
      <c r="BOO7" s="111"/>
      <c r="BOP7" s="111"/>
      <c r="BOQ7" s="111"/>
      <c r="BOR7" s="111"/>
      <c r="BOS7" s="111"/>
      <c r="BOT7" s="111"/>
      <c r="BOU7" s="111"/>
      <c r="BOV7" s="111"/>
      <c r="BOW7" s="111"/>
      <c r="BOX7" s="111"/>
      <c r="BOY7" s="111"/>
      <c r="BOZ7" s="111"/>
      <c r="BPA7" s="111"/>
      <c r="BPB7" s="111"/>
      <c r="BPC7" s="111"/>
      <c r="BPD7" s="111"/>
      <c r="BPE7" s="111"/>
      <c r="BPF7" s="111"/>
      <c r="BPG7" s="111"/>
      <c r="BPH7" s="111"/>
      <c r="BPI7" s="111"/>
      <c r="BPJ7" s="111"/>
      <c r="BPK7" s="111"/>
      <c r="BPL7" s="111"/>
      <c r="BPM7" s="111"/>
      <c r="BPN7" s="111"/>
      <c r="BPO7" s="111"/>
      <c r="BPP7" s="111"/>
      <c r="BPQ7" s="111"/>
      <c r="BPR7" s="111"/>
      <c r="BPS7" s="111"/>
      <c r="BPT7" s="111"/>
      <c r="BPU7" s="111"/>
      <c r="BPV7" s="111"/>
      <c r="BPW7" s="111"/>
      <c r="BPX7" s="111"/>
      <c r="BPY7" s="111"/>
      <c r="BPZ7" s="111"/>
      <c r="BQA7" s="111"/>
      <c r="BQB7" s="111"/>
      <c r="BQC7" s="111"/>
      <c r="BQD7" s="111"/>
      <c r="BQE7" s="111"/>
      <c r="BQF7" s="111"/>
      <c r="BQG7" s="111"/>
      <c r="BQH7" s="111"/>
      <c r="BQI7" s="111"/>
      <c r="BQJ7" s="111"/>
      <c r="BQK7" s="111"/>
      <c r="BQL7" s="111"/>
      <c r="BQM7" s="111"/>
      <c r="BQN7" s="111"/>
      <c r="BQO7" s="111"/>
      <c r="BQP7" s="111"/>
      <c r="BQQ7" s="111"/>
      <c r="BQR7" s="111"/>
      <c r="BQS7" s="111"/>
      <c r="BQT7" s="111"/>
      <c r="BQU7" s="111"/>
      <c r="BQV7" s="111"/>
      <c r="BQW7" s="111"/>
      <c r="BQX7" s="111"/>
      <c r="BQY7" s="111"/>
      <c r="BQZ7" s="111"/>
      <c r="BRA7" s="111"/>
      <c r="BRB7" s="111"/>
      <c r="BRC7" s="111"/>
      <c r="BRD7" s="111"/>
      <c r="BRE7" s="111"/>
      <c r="BRF7" s="111"/>
      <c r="BRG7" s="111"/>
      <c r="BRH7" s="111"/>
      <c r="BRI7" s="111"/>
      <c r="BRJ7" s="111"/>
      <c r="BRK7" s="111"/>
      <c r="BRL7" s="111"/>
      <c r="BRM7" s="111"/>
      <c r="BRN7" s="111"/>
      <c r="BRO7" s="111"/>
      <c r="BRP7" s="111"/>
      <c r="BRQ7" s="111"/>
      <c r="BRR7" s="111"/>
      <c r="BRS7" s="111"/>
      <c r="BRT7" s="111"/>
      <c r="BRU7" s="111"/>
      <c r="BRV7" s="111"/>
      <c r="BRW7" s="111"/>
      <c r="BRX7" s="111"/>
      <c r="BRY7" s="111"/>
      <c r="BRZ7" s="111"/>
      <c r="BSA7" s="111"/>
      <c r="BSB7" s="111"/>
      <c r="BSC7" s="111"/>
      <c r="BSD7" s="111"/>
      <c r="BSE7" s="111"/>
      <c r="BSF7" s="111"/>
      <c r="BSG7" s="111"/>
      <c r="BSH7" s="111"/>
      <c r="BSI7" s="111"/>
      <c r="BSJ7" s="111"/>
      <c r="BSK7" s="111"/>
      <c r="BSL7" s="111"/>
      <c r="BSM7" s="111"/>
      <c r="BSN7" s="111"/>
      <c r="BSO7" s="111"/>
      <c r="BSP7" s="111"/>
      <c r="BSQ7" s="111"/>
      <c r="BSR7" s="111"/>
      <c r="BSS7" s="111"/>
      <c r="BST7" s="111"/>
      <c r="BSU7" s="111"/>
      <c r="BSV7" s="111"/>
      <c r="BSW7" s="111"/>
      <c r="BSX7" s="111"/>
      <c r="BSY7" s="111"/>
      <c r="BSZ7" s="111"/>
      <c r="BTA7" s="111"/>
      <c r="BTB7" s="111"/>
      <c r="BTC7" s="111"/>
      <c r="BTD7" s="111"/>
      <c r="BTE7" s="111"/>
      <c r="BTF7" s="111"/>
      <c r="BTG7" s="111"/>
      <c r="BTH7" s="111"/>
      <c r="BTI7" s="111"/>
      <c r="BTJ7" s="111"/>
      <c r="BTK7" s="111"/>
      <c r="BTL7" s="111"/>
      <c r="BTM7" s="111"/>
      <c r="BTN7" s="111"/>
      <c r="BTO7" s="111"/>
      <c r="BTP7" s="111"/>
      <c r="BTQ7" s="111"/>
      <c r="BTR7" s="111"/>
      <c r="BTS7" s="111"/>
      <c r="BTT7" s="111"/>
      <c r="BTU7" s="111"/>
      <c r="BTV7" s="111"/>
      <c r="BTW7" s="111"/>
      <c r="BTX7" s="111"/>
      <c r="BTY7" s="111"/>
      <c r="BTZ7" s="111"/>
      <c r="BUA7" s="111"/>
      <c r="BUB7" s="111"/>
      <c r="BUC7" s="111"/>
      <c r="BUD7" s="111"/>
      <c r="BUE7" s="111"/>
      <c r="BUF7" s="111"/>
      <c r="BUG7" s="111"/>
      <c r="BUH7" s="111"/>
      <c r="BUI7" s="111"/>
      <c r="BUJ7" s="111"/>
      <c r="BUK7" s="111"/>
      <c r="BUL7" s="111"/>
      <c r="BUM7" s="111"/>
      <c r="BUN7" s="111"/>
      <c r="BUO7" s="111"/>
      <c r="BUP7" s="111"/>
      <c r="BUQ7" s="111"/>
      <c r="BUR7" s="111"/>
      <c r="BUS7" s="111"/>
      <c r="BUT7" s="111"/>
      <c r="BUU7" s="111"/>
      <c r="BUV7" s="111"/>
      <c r="BUW7" s="111"/>
      <c r="BUX7" s="111"/>
      <c r="BUY7" s="111"/>
      <c r="BUZ7" s="111"/>
      <c r="BVA7" s="111"/>
      <c r="BVB7" s="111"/>
      <c r="BVC7" s="111"/>
      <c r="BVD7" s="111"/>
      <c r="BVE7" s="111"/>
      <c r="BVF7" s="111"/>
      <c r="BVG7" s="111"/>
      <c r="BVH7" s="111"/>
      <c r="BVI7" s="111"/>
      <c r="BVJ7" s="111"/>
      <c r="BVK7" s="111"/>
      <c r="BVL7" s="111"/>
      <c r="BVM7" s="111"/>
      <c r="BVN7" s="111"/>
      <c r="BVO7" s="111"/>
      <c r="BVP7" s="111"/>
      <c r="BVQ7" s="111"/>
      <c r="BVR7" s="111"/>
      <c r="BVS7" s="111"/>
      <c r="BVT7" s="111"/>
      <c r="BVU7" s="111"/>
      <c r="BVV7" s="111"/>
      <c r="BVW7" s="111"/>
      <c r="BVX7" s="111"/>
      <c r="BVY7" s="111"/>
      <c r="BVZ7" s="111"/>
      <c r="BWA7" s="111"/>
      <c r="BWB7" s="111"/>
      <c r="BWC7" s="111"/>
      <c r="BWD7" s="111"/>
      <c r="BWE7" s="111"/>
      <c r="BWF7" s="111"/>
      <c r="BWG7" s="111"/>
      <c r="BWH7" s="111"/>
      <c r="BWI7" s="111"/>
      <c r="BWJ7" s="111"/>
      <c r="BWK7" s="111"/>
      <c r="BWL7" s="111"/>
      <c r="BWM7" s="111"/>
      <c r="BWN7" s="111"/>
      <c r="BWO7" s="111"/>
      <c r="BWP7" s="111"/>
      <c r="BWQ7" s="111"/>
      <c r="BWR7" s="111"/>
      <c r="BWS7" s="111"/>
      <c r="BWT7" s="111"/>
      <c r="BWU7" s="111"/>
      <c r="BWV7" s="111"/>
      <c r="BWW7" s="111"/>
      <c r="BWX7" s="111"/>
      <c r="BWY7" s="111"/>
      <c r="BWZ7" s="111"/>
      <c r="BXA7" s="111"/>
      <c r="BXB7" s="111"/>
      <c r="BXC7" s="111"/>
      <c r="BXD7" s="111"/>
      <c r="BXE7" s="111"/>
      <c r="BXF7" s="111"/>
      <c r="BXG7" s="111"/>
      <c r="BXH7" s="111"/>
      <c r="BXI7" s="111"/>
      <c r="BXJ7" s="111"/>
      <c r="BXK7" s="111"/>
      <c r="BXL7" s="111"/>
      <c r="BXM7" s="111"/>
      <c r="BXN7" s="111"/>
      <c r="BXO7" s="111"/>
      <c r="BXP7" s="111"/>
      <c r="BXQ7" s="111"/>
      <c r="BXR7" s="111"/>
      <c r="BXS7" s="111"/>
      <c r="BXT7" s="111"/>
      <c r="BXU7" s="111"/>
      <c r="BXV7" s="111"/>
      <c r="BXW7" s="111"/>
      <c r="BXX7" s="111"/>
      <c r="BXY7" s="111"/>
      <c r="BXZ7" s="111"/>
      <c r="BYA7" s="111"/>
      <c r="BYB7" s="111"/>
      <c r="BYC7" s="111"/>
      <c r="BYD7" s="111"/>
      <c r="BYE7" s="111"/>
      <c r="BYF7" s="111"/>
      <c r="BYG7" s="111"/>
      <c r="BYH7" s="111"/>
      <c r="BYI7" s="111"/>
      <c r="BYJ7" s="111"/>
      <c r="BYK7" s="111"/>
      <c r="BYL7" s="111"/>
      <c r="BYM7" s="111"/>
      <c r="BYN7" s="111"/>
      <c r="BYO7" s="111"/>
      <c r="BYP7" s="111"/>
      <c r="BYQ7" s="111"/>
      <c r="BYR7" s="111"/>
      <c r="BYS7" s="111"/>
      <c r="BYT7" s="111"/>
      <c r="BYU7" s="111"/>
      <c r="BYV7" s="111"/>
      <c r="BYW7" s="111"/>
      <c r="BYX7" s="111"/>
      <c r="BYY7" s="111"/>
      <c r="BYZ7" s="111"/>
      <c r="BZA7" s="111"/>
      <c r="BZB7" s="111"/>
      <c r="BZC7" s="111"/>
      <c r="BZD7" s="111"/>
      <c r="BZE7" s="111"/>
      <c r="BZF7" s="111"/>
      <c r="BZG7" s="111"/>
      <c r="BZH7" s="111"/>
      <c r="BZI7" s="111"/>
      <c r="BZJ7" s="111"/>
      <c r="BZK7" s="111"/>
      <c r="BZL7" s="111"/>
      <c r="BZM7" s="111"/>
      <c r="BZN7" s="111"/>
      <c r="BZO7" s="111"/>
      <c r="BZP7" s="111"/>
      <c r="BZQ7" s="111"/>
      <c r="BZR7" s="111"/>
      <c r="BZS7" s="111"/>
      <c r="BZT7" s="111"/>
      <c r="BZU7" s="111"/>
      <c r="BZV7" s="111"/>
      <c r="BZW7" s="111"/>
      <c r="BZX7" s="111"/>
      <c r="BZY7" s="111"/>
      <c r="BZZ7" s="111"/>
      <c r="CAA7" s="111"/>
      <c r="CAB7" s="111"/>
      <c r="CAC7" s="111"/>
      <c r="CAD7" s="111"/>
      <c r="CAE7" s="111"/>
      <c r="CAF7" s="111"/>
      <c r="CAG7" s="111"/>
      <c r="CAH7" s="111"/>
      <c r="CAI7" s="111"/>
      <c r="CAJ7" s="111"/>
      <c r="CAK7" s="111"/>
      <c r="CAL7" s="111"/>
      <c r="CAM7" s="111"/>
      <c r="CAN7" s="111"/>
      <c r="CAO7" s="111"/>
      <c r="CAP7" s="111"/>
      <c r="CAQ7" s="111"/>
      <c r="CAR7" s="111"/>
      <c r="CAS7" s="111"/>
      <c r="CAT7" s="111"/>
      <c r="CAU7" s="111"/>
      <c r="CAV7" s="111"/>
      <c r="CAW7" s="111"/>
      <c r="CAX7" s="111"/>
      <c r="CAY7" s="111"/>
      <c r="CAZ7" s="111"/>
      <c r="CBA7" s="111"/>
      <c r="CBB7" s="111"/>
      <c r="CBC7" s="111"/>
      <c r="CBD7" s="111"/>
      <c r="CBE7" s="111"/>
      <c r="CBF7" s="111"/>
      <c r="CBG7" s="111"/>
      <c r="CBH7" s="111"/>
      <c r="CBI7" s="111"/>
      <c r="CBJ7" s="111"/>
      <c r="CBK7" s="111"/>
      <c r="CBL7" s="111"/>
      <c r="CBM7" s="111"/>
      <c r="CBN7" s="111"/>
      <c r="CBO7" s="111"/>
      <c r="CBP7" s="111"/>
      <c r="CBQ7" s="111"/>
      <c r="CBR7" s="111"/>
      <c r="CBS7" s="111"/>
      <c r="CBT7" s="111"/>
      <c r="CBU7" s="111"/>
      <c r="CBV7" s="111"/>
      <c r="CBW7" s="111"/>
      <c r="CBX7" s="111"/>
      <c r="CBY7" s="111"/>
      <c r="CBZ7" s="111"/>
      <c r="CCA7" s="111"/>
      <c r="CCB7" s="111"/>
      <c r="CCC7" s="111"/>
      <c r="CCD7" s="111"/>
      <c r="CCE7" s="111"/>
      <c r="CCF7" s="111"/>
      <c r="CCG7" s="111"/>
      <c r="CCH7" s="111"/>
      <c r="CCI7" s="111"/>
      <c r="CCJ7" s="111"/>
      <c r="CCK7" s="111"/>
      <c r="CCL7" s="111"/>
      <c r="CCM7" s="111"/>
      <c r="CCN7" s="111"/>
      <c r="CCO7" s="111"/>
      <c r="CCP7" s="111"/>
      <c r="CCQ7" s="111"/>
      <c r="CCR7" s="111"/>
      <c r="CCS7" s="111"/>
      <c r="CCT7" s="111"/>
      <c r="CCU7" s="111"/>
      <c r="CCV7" s="111"/>
      <c r="CCW7" s="111"/>
      <c r="CCX7" s="111"/>
      <c r="CCY7" s="111"/>
      <c r="CCZ7" s="111"/>
      <c r="CDA7" s="111"/>
      <c r="CDB7" s="111"/>
      <c r="CDC7" s="111"/>
      <c r="CDD7" s="111"/>
      <c r="CDE7" s="111"/>
      <c r="CDF7" s="111"/>
      <c r="CDG7" s="111"/>
      <c r="CDH7" s="111"/>
      <c r="CDI7" s="111"/>
      <c r="CDJ7" s="111"/>
      <c r="CDK7" s="111"/>
      <c r="CDL7" s="111"/>
      <c r="CDM7" s="111"/>
      <c r="CDN7" s="111"/>
      <c r="CDO7" s="111"/>
      <c r="CDP7" s="111"/>
      <c r="CDQ7" s="111"/>
      <c r="CDR7" s="111"/>
      <c r="CDS7" s="111"/>
      <c r="CDT7" s="111"/>
      <c r="CDU7" s="111"/>
      <c r="CDV7" s="111"/>
      <c r="CDW7" s="111"/>
      <c r="CDX7" s="111"/>
      <c r="CDY7" s="111"/>
      <c r="CDZ7" s="111"/>
      <c r="CEA7" s="111"/>
      <c r="CEB7" s="111"/>
      <c r="CEC7" s="111"/>
      <c r="CED7" s="111"/>
      <c r="CEE7" s="111"/>
      <c r="CEF7" s="111"/>
      <c r="CEG7" s="111"/>
      <c r="CEH7" s="111"/>
      <c r="CEI7" s="111"/>
      <c r="CEJ7" s="111"/>
      <c r="CEK7" s="111"/>
      <c r="CEL7" s="111"/>
      <c r="CEM7" s="111"/>
      <c r="CEN7" s="111"/>
      <c r="CEO7" s="111"/>
      <c r="CEP7" s="111"/>
      <c r="CEQ7" s="111"/>
      <c r="CER7" s="111"/>
      <c r="CES7" s="111"/>
      <c r="CET7" s="111"/>
      <c r="CEU7" s="111"/>
      <c r="CEV7" s="111"/>
      <c r="CEW7" s="111"/>
      <c r="CEX7" s="111"/>
      <c r="CEY7" s="111"/>
      <c r="CEZ7" s="111"/>
      <c r="CFA7" s="111"/>
      <c r="CFB7" s="111"/>
      <c r="CFC7" s="111"/>
      <c r="CFD7" s="111"/>
      <c r="CFE7" s="111"/>
      <c r="CFF7" s="111"/>
      <c r="CFG7" s="111"/>
      <c r="CFH7" s="111"/>
      <c r="CFI7" s="111"/>
      <c r="CFJ7" s="111"/>
      <c r="CFK7" s="111"/>
      <c r="CFL7" s="111"/>
      <c r="CFM7" s="111"/>
      <c r="CFN7" s="111"/>
      <c r="CFO7" s="111"/>
      <c r="CFP7" s="111"/>
      <c r="CFQ7" s="111"/>
      <c r="CFR7" s="111"/>
      <c r="CFS7" s="111"/>
      <c r="CFT7" s="111"/>
      <c r="CFU7" s="111"/>
      <c r="CFV7" s="111"/>
      <c r="CFW7" s="111"/>
      <c r="CFX7" s="111"/>
      <c r="CFY7" s="111"/>
      <c r="CFZ7" s="111"/>
      <c r="CGA7" s="111"/>
      <c r="CGB7" s="111"/>
      <c r="CGC7" s="111"/>
      <c r="CGD7" s="111"/>
      <c r="CGE7" s="111"/>
      <c r="CGF7" s="111"/>
      <c r="CGG7" s="111"/>
      <c r="CGH7" s="111"/>
      <c r="CGI7" s="111"/>
      <c r="CGJ7" s="111"/>
      <c r="CGK7" s="111"/>
      <c r="CGL7" s="111"/>
      <c r="CGM7" s="111"/>
      <c r="CGN7" s="111"/>
      <c r="CGO7" s="111"/>
      <c r="CGP7" s="111"/>
      <c r="CGQ7" s="111"/>
      <c r="CGR7" s="111"/>
      <c r="CGS7" s="111"/>
      <c r="CGT7" s="111"/>
      <c r="CGU7" s="111"/>
      <c r="CGV7" s="111"/>
      <c r="CGW7" s="111"/>
      <c r="CGX7" s="111"/>
      <c r="CGY7" s="111"/>
      <c r="CGZ7" s="111"/>
      <c r="CHA7" s="111"/>
      <c r="CHB7" s="111"/>
      <c r="CHC7" s="111"/>
      <c r="CHD7" s="111"/>
      <c r="CHE7" s="111"/>
      <c r="CHF7" s="111"/>
      <c r="CHG7" s="111"/>
      <c r="CHH7" s="111"/>
      <c r="CHI7" s="111"/>
      <c r="CHJ7" s="111"/>
      <c r="CHK7" s="111"/>
      <c r="CHL7" s="111"/>
      <c r="CHM7" s="111"/>
      <c r="CHN7" s="111"/>
      <c r="CHO7" s="111"/>
      <c r="CHP7" s="111"/>
      <c r="CHQ7" s="111"/>
      <c r="CHR7" s="111"/>
      <c r="CHS7" s="111"/>
      <c r="CHT7" s="111"/>
      <c r="CHU7" s="111"/>
      <c r="CHV7" s="111"/>
      <c r="CHW7" s="111"/>
      <c r="CHX7" s="111"/>
      <c r="CHY7" s="111"/>
      <c r="CHZ7" s="111"/>
      <c r="CIA7" s="111"/>
      <c r="CIB7" s="111"/>
      <c r="CIC7" s="111"/>
      <c r="CID7" s="111"/>
      <c r="CIE7" s="111"/>
      <c r="CIF7" s="111"/>
      <c r="CIG7" s="111"/>
      <c r="CIH7" s="111"/>
      <c r="CII7" s="111"/>
      <c r="CIJ7" s="111"/>
      <c r="CIK7" s="111"/>
      <c r="CIL7" s="111"/>
      <c r="CIM7" s="111"/>
      <c r="CIN7" s="111"/>
      <c r="CIO7" s="111"/>
      <c r="CIP7" s="111"/>
      <c r="CIQ7" s="111"/>
      <c r="CIR7" s="111"/>
      <c r="CIS7" s="111"/>
      <c r="CIT7" s="111"/>
      <c r="CIU7" s="111"/>
      <c r="CIV7" s="111"/>
      <c r="CIW7" s="111"/>
      <c r="CIX7" s="111"/>
      <c r="CIY7" s="111"/>
      <c r="CIZ7" s="111"/>
      <c r="CJA7" s="111"/>
      <c r="CJB7" s="111"/>
      <c r="CJC7" s="111"/>
      <c r="CJD7" s="111"/>
      <c r="CJE7" s="111"/>
      <c r="CJF7" s="111"/>
      <c r="CJG7" s="111"/>
      <c r="CJH7" s="111"/>
      <c r="CJI7" s="111"/>
      <c r="CJJ7" s="111"/>
      <c r="CJK7" s="111"/>
      <c r="CJL7" s="111"/>
      <c r="CJM7" s="111"/>
      <c r="CJN7" s="111"/>
      <c r="CJO7" s="111"/>
      <c r="CJP7" s="111"/>
      <c r="CJQ7" s="111"/>
      <c r="CJR7" s="111"/>
      <c r="CJS7" s="111"/>
      <c r="CJT7" s="111"/>
      <c r="CJU7" s="111"/>
      <c r="CJV7" s="111"/>
      <c r="CJW7" s="111"/>
      <c r="CJX7" s="111"/>
      <c r="CJY7" s="111"/>
      <c r="CJZ7" s="111"/>
      <c r="CKA7" s="111"/>
      <c r="CKB7" s="111"/>
      <c r="CKC7" s="111"/>
      <c r="CKD7" s="111"/>
      <c r="CKE7" s="111"/>
      <c r="CKF7" s="111"/>
      <c r="CKG7" s="111"/>
      <c r="CKH7" s="111"/>
      <c r="CKI7" s="111"/>
      <c r="CKJ7" s="111"/>
      <c r="CKK7" s="111"/>
      <c r="CKL7" s="111"/>
      <c r="CKM7" s="111"/>
      <c r="CKN7" s="111"/>
      <c r="CKO7" s="111"/>
      <c r="CKP7" s="111"/>
      <c r="CKQ7" s="111"/>
      <c r="CKR7" s="111"/>
      <c r="CKS7" s="111"/>
      <c r="CKT7" s="111"/>
      <c r="CKU7" s="111"/>
      <c r="CKV7" s="111"/>
      <c r="CKW7" s="111"/>
      <c r="CKX7" s="111"/>
      <c r="CKY7" s="111"/>
      <c r="CKZ7" s="111"/>
      <c r="CLA7" s="111"/>
      <c r="CLB7" s="111"/>
      <c r="CLC7" s="111"/>
      <c r="CLD7" s="111"/>
      <c r="CLE7" s="111"/>
      <c r="CLF7" s="111"/>
      <c r="CLG7" s="111"/>
      <c r="CLH7" s="111"/>
      <c r="CLI7" s="111"/>
      <c r="CLJ7" s="111"/>
      <c r="CLK7" s="111"/>
      <c r="CLL7" s="111"/>
      <c r="CLM7" s="111"/>
      <c r="CLN7" s="111"/>
      <c r="CLO7" s="111"/>
      <c r="CLP7" s="111"/>
      <c r="CLQ7" s="111"/>
      <c r="CLR7" s="111"/>
      <c r="CLS7" s="111"/>
      <c r="CLT7" s="111"/>
      <c r="CLU7" s="111"/>
      <c r="CLV7" s="111"/>
      <c r="CLW7" s="111"/>
      <c r="CLX7" s="111"/>
      <c r="CLY7" s="111"/>
      <c r="CLZ7" s="111"/>
      <c r="CMA7" s="111"/>
      <c r="CMB7" s="111"/>
      <c r="CMC7" s="111"/>
      <c r="CMD7" s="111"/>
      <c r="CME7" s="111"/>
      <c r="CMF7" s="111"/>
      <c r="CMG7" s="111"/>
      <c r="CMH7" s="111"/>
      <c r="CMI7" s="111"/>
      <c r="CMJ7" s="111"/>
      <c r="CMK7" s="111"/>
      <c r="CML7" s="111"/>
      <c r="CMM7" s="111"/>
      <c r="CMN7" s="111"/>
      <c r="CMO7" s="111"/>
      <c r="CMP7" s="111"/>
      <c r="CMQ7" s="111"/>
      <c r="CMR7" s="111"/>
      <c r="CMS7" s="111"/>
      <c r="CMT7" s="111"/>
      <c r="CMU7" s="111"/>
      <c r="CMV7" s="111"/>
      <c r="CMW7" s="111"/>
      <c r="CMX7" s="111"/>
      <c r="CMY7" s="111"/>
      <c r="CMZ7" s="111"/>
      <c r="CNA7" s="111"/>
      <c r="CNB7" s="111"/>
      <c r="CNC7" s="111"/>
      <c r="CND7" s="111"/>
      <c r="CNE7" s="111"/>
      <c r="CNF7" s="111"/>
      <c r="CNG7" s="111"/>
      <c r="CNH7" s="111"/>
      <c r="CNI7" s="111"/>
      <c r="CNJ7" s="111"/>
      <c r="CNK7" s="111"/>
      <c r="CNL7" s="111"/>
      <c r="CNM7" s="111"/>
      <c r="CNN7" s="111"/>
      <c r="CNO7" s="111"/>
      <c r="CNP7" s="111"/>
      <c r="CNQ7" s="111"/>
      <c r="CNR7" s="111"/>
      <c r="CNS7" s="111"/>
      <c r="CNT7" s="111"/>
      <c r="CNU7" s="111"/>
      <c r="CNV7" s="111"/>
      <c r="CNW7" s="111"/>
      <c r="CNX7" s="111"/>
      <c r="CNY7" s="111"/>
      <c r="CNZ7" s="111"/>
      <c r="COA7" s="111"/>
      <c r="COB7" s="111"/>
      <c r="COC7" s="111"/>
      <c r="COD7" s="111"/>
      <c r="COE7" s="111"/>
      <c r="COF7" s="111"/>
      <c r="COG7" s="111"/>
      <c r="COH7" s="111"/>
      <c r="COI7" s="111"/>
      <c r="COJ7" s="111"/>
      <c r="COK7" s="111"/>
      <c r="COL7" s="111"/>
      <c r="COM7" s="111"/>
      <c r="CON7" s="111"/>
      <c r="COO7" s="111"/>
      <c r="COP7" s="111"/>
      <c r="COQ7" s="111"/>
      <c r="COR7" s="111"/>
      <c r="COS7" s="111"/>
      <c r="COT7" s="111"/>
      <c r="COU7" s="111"/>
      <c r="COV7" s="111"/>
      <c r="COW7" s="111"/>
      <c r="COX7" s="111"/>
      <c r="COY7" s="111"/>
      <c r="COZ7" s="111"/>
      <c r="CPA7" s="111"/>
      <c r="CPB7" s="111"/>
      <c r="CPC7" s="111"/>
      <c r="CPD7" s="111"/>
      <c r="CPE7" s="111"/>
      <c r="CPF7" s="111"/>
      <c r="CPG7" s="111"/>
      <c r="CPH7" s="111"/>
      <c r="CPI7" s="111"/>
      <c r="CPJ7" s="111"/>
      <c r="CPK7" s="111"/>
      <c r="CPL7" s="111"/>
      <c r="CPM7" s="111"/>
      <c r="CPN7" s="111"/>
      <c r="CPO7" s="111"/>
      <c r="CPP7" s="111"/>
      <c r="CPQ7" s="111"/>
      <c r="CPR7" s="111"/>
      <c r="CPS7" s="111"/>
      <c r="CPT7" s="111"/>
      <c r="CPU7" s="111"/>
      <c r="CPV7" s="111"/>
      <c r="CPW7" s="111"/>
      <c r="CPX7" s="111"/>
      <c r="CPY7" s="111"/>
      <c r="CPZ7" s="111"/>
      <c r="CQA7" s="111"/>
      <c r="CQB7" s="111"/>
      <c r="CQC7" s="111"/>
      <c r="CQD7" s="111"/>
      <c r="CQE7" s="111"/>
      <c r="CQF7" s="111"/>
      <c r="CQG7" s="111"/>
      <c r="CQH7" s="111"/>
      <c r="CQI7" s="111"/>
      <c r="CQJ7" s="111"/>
      <c r="CQK7" s="111"/>
      <c r="CQL7" s="111"/>
      <c r="CQM7" s="111"/>
      <c r="CQN7" s="111"/>
      <c r="CQO7" s="111"/>
      <c r="CQP7" s="111"/>
      <c r="CQQ7" s="111"/>
      <c r="CQR7" s="111"/>
      <c r="CQS7" s="111"/>
      <c r="CQT7" s="111"/>
      <c r="CQU7" s="111"/>
      <c r="CQV7" s="111"/>
      <c r="CQW7" s="111"/>
      <c r="CQX7" s="111"/>
      <c r="CQY7" s="111"/>
      <c r="CQZ7" s="111"/>
      <c r="CRA7" s="111"/>
      <c r="CRB7" s="111"/>
      <c r="CRC7" s="111"/>
      <c r="CRD7" s="111"/>
      <c r="CRE7" s="111"/>
      <c r="CRF7" s="111"/>
      <c r="CRG7" s="111"/>
      <c r="CRH7" s="111"/>
      <c r="CRI7" s="111"/>
      <c r="CRJ7" s="111"/>
      <c r="CRK7" s="111"/>
      <c r="CRL7" s="111"/>
      <c r="CRM7" s="111"/>
      <c r="CRN7" s="111"/>
      <c r="CRO7" s="111"/>
      <c r="CRP7" s="111"/>
      <c r="CRQ7" s="111"/>
      <c r="CRR7" s="111"/>
      <c r="CRS7" s="111"/>
      <c r="CRT7" s="111"/>
      <c r="CRU7" s="111"/>
      <c r="CRV7" s="111"/>
      <c r="CRW7" s="111"/>
      <c r="CRX7" s="111"/>
      <c r="CRY7" s="111"/>
      <c r="CRZ7" s="111"/>
      <c r="CSA7" s="111"/>
      <c r="CSB7" s="111"/>
      <c r="CSC7" s="111"/>
      <c r="CSD7" s="111"/>
      <c r="CSE7" s="111"/>
      <c r="CSF7" s="111"/>
      <c r="CSG7" s="111"/>
      <c r="CSH7" s="111"/>
      <c r="CSI7" s="111"/>
      <c r="CSJ7" s="111"/>
      <c r="CSK7" s="111"/>
      <c r="CSL7" s="111"/>
      <c r="CSM7" s="111"/>
      <c r="CSN7" s="111"/>
      <c r="CSO7" s="111"/>
      <c r="CSP7" s="111"/>
      <c r="CSQ7" s="111"/>
      <c r="CSR7" s="111"/>
      <c r="CSS7" s="111"/>
      <c r="CST7" s="111"/>
      <c r="CSU7" s="111"/>
      <c r="CSV7" s="111"/>
      <c r="CSW7" s="111"/>
      <c r="CSX7" s="111"/>
      <c r="CSY7" s="111"/>
      <c r="CSZ7" s="111"/>
      <c r="CTA7" s="111"/>
      <c r="CTB7" s="111"/>
      <c r="CTC7" s="111"/>
      <c r="CTD7" s="111"/>
      <c r="CTE7" s="111"/>
      <c r="CTF7" s="111"/>
      <c r="CTG7" s="111"/>
      <c r="CTH7" s="111"/>
      <c r="CTI7" s="111"/>
      <c r="CTJ7" s="111"/>
      <c r="CTK7" s="111"/>
      <c r="CTL7" s="111"/>
      <c r="CTM7" s="111"/>
      <c r="CTN7" s="111"/>
      <c r="CTO7" s="111"/>
      <c r="CTP7" s="111"/>
      <c r="CTQ7" s="111"/>
      <c r="CTR7" s="111"/>
      <c r="CTS7" s="111"/>
      <c r="CTT7" s="111"/>
      <c r="CTU7" s="111"/>
      <c r="CTV7" s="111"/>
      <c r="CTW7" s="111"/>
      <c r="CTX7" s="111"/>
      <c r="CTY7" s="111"/>
      <c r="CTZ7" s="111"/>
      <c r="CUA7" s="111"/>
      <c r="CUB7" s="111"/>
      <c r="CUC7" s="111"/>
      <c r="CUD7" s="111"/>
      <c r="CUE7" s="111"/>
      <c r="CUF7" s="111"/>
      <c r="CUG7" s="111"/>
      <c r="CUH7" s="111"/>
      <c r="CUI7" s="111"/>
      <c r="CUJ7" s="111"/>
      <c r="CUK7" s="111"/>
      <c r="CUL7" s="111"/>
      <c r="CUM7" s="111"/>
      <c r="CUN7" s="111"/>
      <c r="CUO7" s="111"/>
      <c r="CUP7" s="111"/>
      <c r="CUQ7" s="111"/>
      <c r="CUR7" s="111"/>
      <c r="CUS7" s="111"/>
      <c r="CUT7" s="111"/>
      <c r="CUU7" s="111"/>
      <c r="CUV7" s="111"/>
      <c r="CUW7" s="111"/>
      <c r="CUX7" s="111"/>
      <c r="CUY7" s="111"/>
      <c r="CUZ7" s="111"/>
      <c r="CVA7" s="111"/>
      <c r="CVB7" s="111"/>
      <c r="CVC7" s="111"/>
      <c r="CVD7" s="111"/>
      <c r="CVE7" s="111"/>
      <c r="CVF7" s="111"/>
      <c r="CVG7" s="111"/>
      <c r="CVH7" s="111"/>
      <c r="CVI7" s="111"/>
      <c r="CVJ7" s="111"/>
      <c r="CVK7" s="111"/>
      <c r="CVL7" s="111"/>
      <c r="CVM7" s="111"/>
      <c r="CVN7" s="111"/>
      <c r="CVO7" s="111"/>
      <c r="CVP7" s="111"/>
      <c r="CVQ7" s="111"/>
      <c r="CVR7" s="111"/>
      <c r="CVS7" s="111"/>
      <c r="CVT7" s="111"/>
      <c r="CVU7" s="111"/>
      <c r="CVV7" s="111"/>
      <c r="CVW7" s="111"/>
      <c r="CVX7" s="111"/>
      <c r="CVY7" s="111"/>
      <c r="CVZ7" s="111"/>
      <c r="CWA7" s="111"/>
      <c r="CWB7" s="111"/>
      <c r="CWC7" s="111"/>
      <c r="CWD7" s="111"/>
      <c r="CWE7" s="111"/>
      <c r="CWF7" s="111"/>
      <c r="CWG7" s="111"/>
      <c r="CWH7" s="111"/>
      <c r="CWI7" s="111"/>
      <c r="CWJ7" s="111"/>
      <c r="CWK7" s="111"/>
      <c r="CWL7" s="111"/>
      <c r="CWM7" s="111"/>
      <c r="CWN7" s="111"/>
      <c r="CWO7" s="111"/>
      <c r="CWP7" s="111"/>
      <c r="CWQ7" s="111"/>
      <c r="CWR7" s="111"/>
      <c r="CWS7" s="111"/>
      <c r="CWT7" s="111"/>
      <c r="CWU7" s="111"/>
      <c r="CWV7" s="111"/>
      <c r="CWW7" s="111"/>
      <c r="CWX7" s="111"/>
      <c r="CWY7" s="111"/>
      <c r="CWZ7" s="111"/>
      <c r="CXA7" s="111"/>
      <c r="CXB7" s="111"/>
      <c r="CXC7" s="111"/>
      <c r="CXD7" s="111"/>
      <c r="CXE7" s="111"/>
      <c r="CXF7" s="111"/>
      <c r="CXG7" s="111"/>
      <c r="CXH7" s="111"/>
      <c r="CXI7" s="111"/>
      <c r="CXJ7" s="111"/>
      <c r="CXK7" s="111"/>
      <c r="CXL7" s="111"/>
      <c r="CXM7" s="111"/>
      <c r="CXN7" s="111"/>
      <c r="CXO7" s="111"/>
      <c r="CXP7" s="111"/>
      <c r="CXQ7" s="111"/>
      <c r="CXR7" s="111"/>
      <c r="CXS7" s="111"/>
      <c r="CXT7" s="111"/>
      <c r="CXU7" s="111"/>
      <c r="CXV7" s="111"/>
      <c r="CXW7" s="111"/>
      <c r="CXX7" s="111"/>
      <c r="CXY7" s="111"/>
      <c r="CXZ7" s="111"/>
      <c r="CYA7" s="111"/>
      <c r="CYB7" s="111"/>
      <c r="CYC7" s="111"/>
      <c r="CYD7" s="111"/>
      <c r="CYE7" s="111"/>
      <c r="CYF7" s="111"/>
      <c r="CYG7" s="111"/>
      <c r="CYH7" s="111"/>
      <c r="CYI7" s="111"/>
      <c r="CYJ7" s="111"/>
      <c r="CYK7" s="111"/>
      <c r="CYL7" s="111"/>
      <c r="CYM7" s="111"/>
      <c r="CYN7" s="111"/>
      <c r="CYO7" s="111"/>
      <c r="CYP7" s="111"/>
      <c r="CYQ7" s="111"/>
      <c r="CYR7" s="111"/>
      <c r="CYS7" s="111"/>
      <c r="CYT7" s="111"/>
      <c r="CYU7" s="111"/>
      <c r="CYV7" s="111"/>
      <c r="CYW7" s="111"/>
      <c r="CYX7" s="111"/>
      <c r="CYY7" s="111"/>
      <c r="CYZ7" s="111"/>
      <c r="CZA7" s="111"/>
      <c r="CZB7" s="111"/>
      <c r="CZC7" s="111"/>
      <c r="CZD7" s="111"/>
      <c r="CZE7" s="111"/>
      <c r="CZF7" s="111"/>
      <c r="CZG7" s="111"/>
      <c r="CZH7" s="111"/>
      <c r="CZI7" s="111"/>
      <c r="CZJ7" s="111"/>
      <c r="CZK7" s="111"/>
      <c r="CZL7" s="111"/>
      <c r="CZM7" s="111"/>
      <c r="CZN7" s="111"/>
      <c r="CZO7" s="111"/>
      <c r="CZP7" s="111"/>
      <c r="CZQ7" s="111"/>
      <c r="CZR7" s="111"/>
      <c r="CZS7" s="111"/>
      <c r="CZT7" s="111"/>
      <c r="CZU7" s="111"/>
      <c r="CZV7" s="111"/>
      <c r="CZW7" s="111"/>
      <c r="CZX7" s="111"/>
      <c r="CZY7" s="111"/>
      <c r="CZZ7" s="111"/>
      <c r="DAA7" s="111"/>
      <c r="DAB7" s="111"/>
      <c r="DAC7" s="111"/>
      <c r="DAD7" s="111"/>
      <c r="DAE7" s="111"/>
      <c r="DAF7" s="111"/>
      <c r="DAG7" s="111"/>
      <c r="DAH7" s="111"/>
      <c r="DAI7" s="111"/>
      <c r="DAJ7" s="111"/>
      <c r="DAK7" s="111"/>
      <c r="DAL7" s="111"/>
      <c r="DAM7" s="111"/>
      <c r="DAN7" s="111"/>
      <c r="DAO7" s="111"/>
      <c r="DAP7" s="111"/>
      <c r="DAQ7" s="111"/>
      <c r="DAR7" s="111"/>
      <c r="DAS7" s="111"/>
      <c r="DAT7" s="111"/>
      <c r="DAU7" s="111"/>
      <c r="DAV7" s="111"/>
      <c r="DAW7" s="111"/>
      <c r="DAX7" s="111"/>
      <c r="DAY7" s="111"/>
      <c r="DAZ7" s="111"/>
      <c r="DBA7" s="111"/>
      <c r="DBB7" s="111"/>
      <c r="DBC7" s="111"/>
      <c r="DBD7" s="111"/>
      <c r="DBE7" s="111"/>
      <c r="DBF7" s="111"/>
      <c r="DBG7" s="111"/>
      <c r="DBH7" s="111"/>
      <c r="DBI7" s="111"/>
      <c r="DBJ7" s="111"/>
      <c r="DBK7" s="111"/>
      <c r="DBL7" s="111"/>
      <c r="DBM7" s="111"/>
      <c r="DBN7" s="111"/>
      <c r="DBO7" s="111"/>
      <c r="DBP7" s="111"/>
      <c r="DBQ7" s="111"/>
      <c r="DBR7" s="111"/>
      <c r="DBS7" s="111"/>
      <c r="DBT7" s="111"/>
      <c r="DBU7" s="111"/>
      <c r="DBV7" s="111"/>
      <c r="DBW7" s="111"/>
      <c r="DBX7" s="111"/>
      <c r="DBY7" s="111"/>
      <c r="DBZ7" s="111"/>
      <c r="DCA7" s="111"/>
      <c r="DCB7" s="111"/>
      <c r="DCC7" s="111"/>
      <c r="DCD7" s="111"/>
      <c r="DCE7" s="111"/>
      <c r="DCF7" s="111"/>
      <c r="DCG7" s="111"/>
      <c r="DCH7" s="111"/>
      <c r="DCI7" s="111"/>
      <c r="DCJ7" s="111"/>
      <c r="DCK7" s="111"/>
      <c r="DCL7" s="111"/>
      <c r="DCM7" s="111"/>
      <c r="DCN7" s="111"/>
      <c r="DCO7" s="111"/>
      <c r="DCP7" s="111"/>
      <c r="DCQ7" s="111"/>
      <c r="DCR7" s="111"/>
      <c r="DCS7" s="111"/>
      <c r="DCT7" s="111"/>
      <c r="DCU7" s="111"/>
      <c r="DCV7" s="111"/>
      <c r="DCW7" s="111"/>
      <c r="DCX7" s="111"/>
      <c r="DCY7" s="111"/>
      <c r="DCZ7" s="111"/>
      <c r="DDA7" s="111"/>
      <c r="DDB7" s="111"/>
      <c r="DDC7" s="111"/>
      <c r="DDD7" s="111"/>
      <c r="DDE7" s="111"/>
      <c r="DDF7" s="111"/>
      <c r="DDG7" s="111"/>
      <c r="DDH7" s="111"/>
      <c r="DDI7" s="111"/>
      <c r="DDJ7" s="111"/>
      <c r="DDK7" s="111"/>
      <c r="DDL7" s="111"/>
      <c r="DDM7" s="111"/>
      <c r="DDN7" s="111"/>
      <c r="DDO7" s="111"/>
      <c r="DDP7" s="111"/>
      <c r="DDQ7" s="111"/>
      <c r="DDR7" s="111"/>
      <c r="DDS7" s="111"/>
      <c r="DDT7" s="111"/>
      <c r="DDU7" s="111"/>
      <c r="DDV7" s="111"/>
      <c r="DDW7" s="111"/>
      <c r="DDX7" s="111"/>
      <c r="DDY7" s="111"/>
      <c r="DDZ7" s="111"/>
      <c r="DEA7" s="111"/>
      <c r="DEB7" s="111"/>
      <c r="DEC7" s="111"/>
      <c r="DED7" s="111"/>
      <c r="DEE7" s="111"/>
      <c r="DEF7" s="111"/>
      <c r="DEG7" s="111"/>
      <c r="DEH7" s="111"/>
      <c r="DEI7" s="111"/>
      <c r="DEJ7" s="111"/>
      <c r="DEK7" s="111"/>
      <c r="DEL7" s="111"/>
      <c r="DEM7" s="111"/>
      <c r="DEN7" s="111"/>
      <c r="DEO7" s="111"/>
      <c r="DEP7" s="111"/>
      <c r="DEQ7" s="111"/>
      <c r="DER7" s="111"/>
      <c r="DES7" s="111"/>
      <c r="DET7" s="111"/>
      <c r="DEU7" s="111"/>
      <c r="DEV7" s="111"/>
      <c r="DEW7" s="111"/>
      <c r="DEX7" s="111"/>
      <c r="DEY7" s="111"/>
      <c r="DEZ7" s="111"/>
      <c r="DFA7" s="111"/>
      <c r="DFB7" s="111"/>
      <c r="DFC7" s="111"/>
      <c r="DFD7" s="111"/>
      <c r="DFE7" s="111"/>
      <c r="DFF7" s="111"/>
      <c r="DFG7" s="111"/>
      <c r="DFH7" s="111"/>
      <c r="DFI7" s="111"/>
      <c r="DFJ7" s="111"/>
      <c r="DFK7" s="111"/>
      <c r="DFL7" s="111"/>
      <c r="DFM7" s="111"/>
      <c r="DFN7" s="111"/>
      <c r="DFO7" s="111"/>
      <c r="DFP7" s="111"/>
      <c r="DFQ7" s="111"/>
      <c r="DFR7" s="111"/>
      <c r="DFS7" s="111"/>
      <c r="DFT7" s="111"/>
      <c r="DFU7" s="111"/>
      <c r="DFV7" s="111"/>
      <c r="DFW7" s="111"/>
      <c r="DFX7" s="111"/>
      <c r="DFY7" s="111"/>
      <c r="DFZ7" s="111"/>
      <c r="DGA7" s="111"/>
      <c r="DGB7" s="111"/>
      <c r="DGC7" s="111"/>
      <c r="DGD7" s="111"/>
      <c r="DGE7" s="111"/>
      <c r="DGF7" s="111"/>
      <c r="DGG7" s="111"/>
      <c r="DGH7" s="111"/>
      <c r="DGI7" s="111"/>
      <c r="DGJ7" s="111"/>
      <c r="DGK7" s="111"/>
      <c r="DGL7" s="111"/>
      <c r="DGM7" s="111"/>
      <c r="DGN7" s="111"/>
      <c r="DGO7" s="111"/>
      <c r="DGP7" s="111"/>
      <c r="DGQ7" s="111"/>
      <c r="DGR7" s="111"/>
      <c r="DGS7" s="111"/>
      <c r="DGT7" s="111"/>
      <c r="DGU7" s="111"/>
      <c r="DGV7" s="111"/>
      <c r="DGW7" s="111"/>
      <c r="DGX7" s="111"/>
      <c r="DGY7" s="111"/>
      <c r="DGZ7" s="111"/>
      <c r="DHA7" s="111"/>
      <c r="DHB7" s="111"/>
      <c r="DHC7" s="111"/>
      <c r="DHD7" s="111"/>
      <c r="DHE7" s="111"/>
      <c r="DHF7" s="111"/>
      <c r="DHG7" s="111"/>
      <c r="DHH7" s="111"/>
      <c r="DHI7" s="111"/>
      <c r="DHJ7" s="111"/>
      <c r="DHK7" s="111"/>
      <c r="DHL7" s="111"/>
      <c r="DHM7" s="111"/>
      <c r="DHN7" s="111"/>
      <c r="DHO7" s="111"/>
      <c r="DHP7" s="111"/>
      <c r="DHQ7" s="111"/>
      <c r="DHR7" s="111"/>
      <c r="DHS7" s="111"/>
      <c r="DHT7" s="111"/>
      <c r="DHU7" s="111"/>
      <c r="DHV7" s="111"/>
      <c r="DHW7" s="111"/>
      <c r="DHX7" s="111"/>
      <c r="DHY7" s="111"/>
      <c r="DHZ7" s="111"/>
      <c r="DIA7" s="111"/>
      <c r="DIB7" s="111"/>
      <c r="DIC7" s="111"/>
      <c r="DID7" s="111"/>
      <c r="DIE7" s="111"/>
      <c r="DIF7" s="111"/>
      <c r="DIG7" s="111"/>
      <c r="DIH7" s="111"/>
      <c r="DII7" s="111"/>
      <c r="DIJ7" s="111"/>
      <c r="DIK7" s="111"/>
      <c r="DIL7" s="111"/>
      <c r="DIM7" s="111"/>
      <c r="DIN7" s="111"/>
      <c r="DIO7" s="111"/>
      <c r="DIP7" s="111"/>
      <c r="DIQ7" s="111"/>
      <c r="DIR7" s="111"/>
      <c r="DIS7" s="111"/>
      <c r="DIT7" s="111"/>
      <c r="DIU7" s="111"/>
      <c r="DIV7" s="111"/>
      <c r="DIW7" s="111"/>
      <c r="DIX7" s="111"/>
      <c r="DIY7" s="111"/>
      <c r="DIZ7" s="111"/>
      <c r="DJA7" s="111"/>
      <c r="DJB7" s="111"/>
      <c r="DJC7" s="111"/>
      <c r="DJD7" s="111"/>
      <c r="DJE7" s="111"/>
      <c r="DJF7" s="111"/>
      <c r="DJG7" s="111"/>
      <c r="DJH7" s="111"/>
      <c r="DJI7" s="111"/>
      <c r="DJJ7" s="111"/>
      <c r="DJK7" s="111"/>
      <c r="DJL7" s="111"/>
      <c r="DJM7" s="111"/>
      <c r="DJN7" s="111"/>
      <c r="DJO7" s="111"/>
      <c r="DJP7" s="111"/>
      <c r="DJQ7" s="111"/>
      <c r="DJR7" s="111"/>
      <c r="DJS7" s="111"/>
      <c r="DJT7" s="111"/>
      <c r="DJU7" s="111"/>
      <c r="DJV7" s="111"/>
      <c r="DJW7" s="111"/>
      <c r="DJX7" s="111"/>
      <c r="DJY7" s="111"/>
      <c r="DJZ7" s="111"/>
      <c r="DKA7" s="111"/>
      <c r="DKB7" s="111"/>
      <c r="DKC7" s="111"/>
      <c r="DKD7" s="111"/>
      <c r="DKE7" s="111"/>
      <c r="DKF7" s="111"/>
      <c r="DKG7" s="111"/>
      <c r="DKH7" s="111"/>
      <c r="DKI7" s="111"/>
      <c r="DKJ7" s="111"/>
      <c r="DKK7" s="111"/>
      <c r="DKL7" s="111"/>
      <c r="DKM7" s="111"/>
      <c r="DKN7" s="111"/>
      <c r="DKO7" s="111"/>
      <c r="DKP7" s="111"/>
      <c r="DKQ7" s="111"/>
      <c r="DKR7" s="111"/>
      <c r="DKS7" s="111"/>
      <c r="DKT7" s="111"/>
      <c r="DKU7" s="111"/>
      <c r="DKV7" s="111"/>
      <c r="DKW7" s="111"/>
      <c r="DKX7" s="111"/>
      <c r="DKY7" s="111"/>
      <c r="DKZ7" s="111"/>
      <c r="DLA7" s="111"/>
      <c r="DLB7" s="111"/>
      <c r="DLC7" s="111"/>
      <c r="DLD7" s="111"/>
      <c r="DLE7" s="111"/>
      <c r="DLF7" s="111"/>
      <c r="DLG7" s="111"/>
      <c r="DLH7" s="111"/>
      <c r="DLI7" s="111"/>
      <c r="DLJ7" s="111"/>
      <c r="DLK7" s="111"/>
      <c r="DLL7" s="111"/>
      <c r="DLM7" s="111"/>
      <c r="DLN7" s="111"/>
      <c r="DLO7" s="111"/>
      <c r="DLP7" s="111"/>
      <c r="DLQ7" s="111"/>
      <c r="DLR7" s="111"/>
      <c r="DLS7" s="111"/>
      <c r="DLT7" s="111"/>
      <c r="DLU7" s="111"/>
      <c r="DLV7" s="111"/>
      <c r="DLW7" s="111"/>
      <c r="DLX7" s="111"/>
      <c r="DLY7" s="111"/>
      <c r="DLZ7" s="111"/>
      <c r="DMA7" s="111"/>
      <c r="DMB7" s="111"/>
      <c r="DMC7" s="111"/>
      <c r="DMD7" s="111"/>
      <c r="DME7" s="111"/>
      <c r="DMF7" s="111"/>
      <c r="DMG7" s="111"/>
      <c r="DMH7" s="111"/>
      <c r="DMI7" s="111"/>
      <c r="DMJ7" s="111"/>
      <c r="DMK7" s="111"/>
      <c r="DML7" s="111"/>
      <c r="DMM7" s="111"/>
      <c r="DMN7" s="111"/>
      <c r="DMO7" s="111"/>
      <c r="DMP7" s="111"/>
      <c r="DMQ7" s="111"/>
      <c r="DMR7" s="111"/>
      <c r="DMS7" s="111"/>
      <c r="DMT7" s="111"/>
      <c r="DMU7" s="111"/>
      <c r="DMV7" s="111"/>
      <c r="DMW7" s="111"/>
      <c r="DMX7" s="111"/>
      <c r="DMY7" s="111"/>
      <c r="DMZ7" s="111"/>
      <c r="DNA7" s="111"/>
      <c r="DNB7" s="111"/>
      <c r="DNC7" s="111"/>
      <c r="DND7" s="111"/>
      <c r="DNE7" s="111"/>
      <c r="DNF7" s="111"/>
      <c r="DNG7" s="111"/>
      <c r="DNH7" s="111"/>
      <c r="DNI7" s="111"/>
      <c r="DNJ7" s="111"/>
      <c r="DNK7" s="111"/>
      <c r="DNL7" s="111"/>
      <c r="DNM7" s="111"/>
      <c r="DNN7" s="111"/>
      <c r="DNO7" s="111"/>
      <c r="DNP7" s="111"/>
      <c r="DNQ7" s="111"/>
      <c r="DNR7" s="111"/>
      <c r="DNS7" s="111"/>
      <c r="DNT7" s="111"/>
      <c r="DNU7" s="111"/>
      <c r="DNV7" s="111"/>
      <c r="DNW7" s="111"/>
      <c r="DNX7" s="111"/>
      <c r="DNY7" s="111"/>
      <c r="DNZ7" s="111"/>
      <c r="DOA7" s="111"/>
      <c r="DOB7" s="111"/>
      <c r="DOC7" s="111"/>
      <c r="DOD7" s="111"/>
      <c r="DOE7" s="111"/>
      <c r="DOF7" s="111"/>
      <c r="DOG7" s="111"/>
      <c r="DOH7" s="111"/>
      <c r="DOI7" s="111"/>
      <c r="DOJ7" s="111"/>
      <c r="DOK7" s="111"/>
      <c r="DOL7" s="111"/>
      <c r="DOM7" s="111"/>
      <c r="DON7" s="111"/>
      <c r="DOO7" s="111"/>
      <c r="DOP7" s="111"/>
      <c r="DOQ7" s="111"/>
      <c r="DOR7" s="111"/>
      <c r="DOS7" s="111"/>
      <c r="DOT7" s="111"/>
      <c r="DOU7" s="111"/>
      <c r="DOV7" s="111"/>
      <c r="DOW7" s="111"/>
      <c r="DOX7" s="111"/>
      <c r="DOY7" s="111"/>
      <c r="DOZ7" s="111"/>
      <c r="DPA7" s="111"/>
      <c r="DPB7" s="111"/>
      <c r="DPC7" s="111"/>
      <c r="DPD7" s="111"/>
      <c r="DPE7" s="111"/>
      <c r="DPF7" s="111"/>
      <c r="DPG7" s="111"/>
      <c r="DPH7" s="111"/>
      <c r="DPI7" s="111"/>
      <c r="DPJ7" s="111"/>
      <c r="DPK7" s="111"/>
      <c r="DPL7" s="111"/>
      <c r="DPM7" s="111"/>
      <c r="DPN7" s="111"/>
      <c r="DPO7" s="111"/>
      <c r="DPP7" s="111"/>
      <c r="DPQ7" s="111"/>
      <c r="DPR7" s="111"/>
      <c r="DPS7" s="111"/>
      <c r="DPT7" s="111"/>
      <c r="DPU7" s="111"/>
      <c r="DPV7" s="111"/>
      <c r="DPW7" s="111"/>
      <c r="DPX7" s="111"/>
      <c r="DPY7" s="111"/>
      <c r="DPZ7" s="111"/>
      <c r="DQA7" s="111"/>
      <c r="DQB7" s="111"/>
      <c r="DQC7" s="111"/>
      <c r="DQD7" s="111"/>
      <c r="DQE7" s="111"/>
      <c r="DQF7" s="111"/>
      <c r="DQG7" s="111"/>
      <c r="DQH7" s="111"/>
      <c r="DQI7" s="111"/>
      <c r="DQJ7" s="111"/>
      <c r="DQK7" s="111"/>
      <c r="DQL7" s="111"/>
      <c r="DQM7" s="111"/>
      <c r="DQN7" s="111"/>
      <c r="DQO7" s="111"/>
      <c r="DQP7" s="111"/>
      <c r="DQQ7" s="111"/>
      <c r="DQR7" s="111"/>
      <c r="DQS7" s="111"/>
      <c r="DQT7" s="111"/>
      <c r="DQU7" s="111"/>
      <c r="DQV7" s="111"/>
      <c r="DQW7" s="111"/>
      <c r="DQX7" s="111"/>
      <c r="DQY7" s="111"/>
      <c r="DQZ7" s="111"/>
      <c r="DRA7" s="111"/>
      <c r="DRB7" s="111"/>
      <c r="DRC7" s="111"/>
      <c r="DRD7" s="111"/>
      <c r="DRE7" s="111"/>
      <c r="DRF7" s="111"/>
      <c r="DRG7" s="111"/>
      <c r="DRH7" s="111"/>
      <c r="DRI7" s="111"/>
      <c r="DRJ7" s="111"/>
      <c r="DRK7" s="111"/>
      <c r="DRL7" s="111"/>
      <c r="DRM7" s="111"/>
      <c r="DRN7" s="111"/>
      <c r="DRO7" s="111"/>
      <c r="DRP7" s="111"/>
      <c r="DRQ7" s="111"/>
      <c r="DRR7" s="111"/>
      <c r="DRS7" s="111"/>
      <c r="DRT7" s="111"/>
      <c r="DRU7" s="111"/>
      <c r="DRV7" s="111"/>
      <c r="DRW7" s="111"/>
      <c r="DRX7" s="111"/>
      <c r="DRY7" s="111"/>
      <c r="DRZ7" s="111"/>
      <c r="DSA7" s="111"/>
      <c r="DSB7" s="111"/>
      <c r="DSC7" s="111"/>
      <c r="DSD7" s="111"/>
      <c r="DSE7" s="111"/>
      <c r="DSF7" s="111"/>
      <c r="DSG7" s="111"/>
      <c r="DSH7" s="111"/>
      <c r="DSI7" s="111"/>
      <c r="DSJ7" s="111"/>
      <c r="DSK7" s="111"/>
      <c r="DSL7" s="111"/>
      <c r="DSM7" s="111"/>
      <c r="DSN7" s="111"/>
      <c r="DSO7" s="111"/>
      <c r="DSP7" s="111"/>
      <c r="DSQ7" s="111"/>
      <c r="DSR7" s="111"/>
      <c r="DSS7" s="111"/>
      <c r="DST7" s="111"/>
      <c r="DSU7" s="111"/>
      <c r="DSV7" s="111"/>
      <c r="DSW7" s="111"/>
      <c r="DSX7" s="111"/>
      <c r="DSY7" s="111"/>
      <c r="DSZ7" s="111"/>
      <c r="DTA7" s="111"/>
      <c r="DTB7" s="111"/>
      <c r="DTC7" s="111"/>
      <c r="DTD7" s="111"/>
      <c r="DTE7" s="111"/>
      <c r="DTF7" s="111"/>
      <c r="DTG7" s="111"/>
      <c r="DTH7" s="111"/>
      <c r="DTI7" s="111"/>
      <c r="DTJ7" s="111"/>
      <c r="DTK7" s="111"/>
      <c r="DTL7" s="111"/>
      <c r="DTM7" s="111"/>
      <c r="DTN7" s="111"/>
      <c r="DTO7" s="111"/>
      <c r="DTP7" s="111"/>
      <c r="DTQ7" s="111"/>
      <c r="DTR7" s="111"/>
      <c r="DTS7" s="111"/>
      <c r="DTT7" s="111"/>
      <c r="DTU7" s="111"/>
      <c r="DTV7" s="111"/>
      <c r="DTW7" s="111"/>
      <c r="DTX7" s="111"/>
      <c r="DTY7" s="111"/>
      <c r="DTZ7" s="111"/>
      <c r="DUA7" s="111"/>
      <c r="DUB7" s="111"/>
      <c r="DUC7" s="111"/>
      <c r="DUD7" s="111"/>
      <c r="DUE7" s="111"/>
      <c r="DUF7" s="111"/>
      <c r="DUG7" s="111"/>
      <c r="DUH7" s="111"/>
      <c r="DUI7" s="111"/>
      <c r="DUJ7" s="111"/>
      <c r="DUK7" s="111"/>
      <c r="DUL7" s="111"/>
      <c r="DUM7" s="111"/>
      <c r="DUN7" s="111"/>
      <c r="DUO7" s="111"/>
      <c r="DUP7" s="111"/>
      <c r="DUQ7" s="111"/>
      <c r="DUR7" s="111"/>
      <c r="DUS7" s="111"/>
      <c r="DUT7" s="111"/>
      <c r="DUU7" s="111"/>
      <c r="DUV7" s="111"/>
      <c r="DUW7" s="111"/>
      <c r="DUX7" s="111"/>
      <c r="DUY7" s="111"/>
      <c r="DUZ7" s="111"/>
      <c r="DVA7" s="111"/>
      <c r="DVB7" s="111"/>
      <c r="DVC7" s="111"/>
      <c r="DVD7" s="111"/>
      <c r="DVE7" s="111"/>
      <c r="DVF7" s="111"/>
      <c r="DVG7" s="111"/>
      <c r="DVH7" s="111"/>
      <c r="DVI7" s="111"/>
      <c r="DVJ7" s="111"/>
      <c r="DVK7" s="111"/>
      <c r="DVL7" s="111"/>
      <c r="DVM7" s="111"/>
      <c r="DVN7" s="111"/>
      <c r="DVO7" s="111"/>
      <c r="DVP7" s="111"/>
      <c r="DVQ7" s="111"/>
      <c r="DVR7" s="111"/>
      <c r="DVS7" s="111"/>
      <c r="DVT7" s="111"/>
      <c r="DVU7" s="111"/>
      <c r="DVV7" s="111"/>
      <c r="DVW7" s="111"/>
      <c r="DVX7" s="111"/>
      <c r="DVY7" s="111"/>
      <c r="DVZ7" s="111"/>
      <c r="DWA7" s="111"/>
      <c r="DWB7" s="111"/>
      <c r="DWC7" s="111"/>
      <c r="DWD7" s="111"/>
      <c r="DWE7" s="111"/>
      <c r="DWF7" s="111"/>
      <c r="DWG7" s="111"/>
      <c r="DWH7" s="111"/>
      <c r="DWI7" s="111"/>
      <c r="DWJ7" s="111"/>
      <c r="DWK7" s="111"/>
      <c r="DWL7" s="111"/>
      <c r="DWM7" s="111"/>
      <c r="DWN7" s="111"/>
      <c r="DWO7" s="111"/>
      <c r="DWP7" s="111"/>
      <c r="DWQ7" s="111"/>
      <c r="DWR7" s="111"/>
      <c r="DWS7" s="111"/>
      <c r="DWT7" s="111"/>
      <c r="DWU7" s="111"/>
      <c r="DWV7" s="111"/>
      <c r="DWW7" s="111"/>
      <c r="DWX7" s="111"/>
      <c r="DWY7" s="111"/>
      <c r="DWZ7" s="111"/>
      <c r="DXA7" s="111"/>
      <c r="DXB7" s="111"/>
      <c r="DXC7" s="111"/>
      <c r="DXD7" s="111"/>
      <c r="DXE7" s="111"/>
      <c r="DXF7" s="111"/>
      <c r="DXG7" s="111"/>
      <c r="DXH7" s="111"/>
      <c r="DXI7" s="111"/>
      <c r="DXJ7" s="111"/>
      <c r="DXK7" s="111"/>
      <c r="DXL7" s="111"/>
      <c r="DXM7" s="111"/>
      <c r="DXN7" s="111"/>
      <c r="DXO7" s="111"/>
      <c r="DXP7" s="111"/>
      <c r="DXQ7" s="111"/>
      <c r="DXR7" s="111"/>
      <c r="DXS7" s="111"/>
      <c r="DXT7" s="111"/>
      <c r="DXU7" s="111"/>
      <c r="DXV7" s="111"/>
      <c r="DXW7" s="111"/>
      <c r="DXX7" s="111"/>
      <c r="DXY7" s="111"/>
      <c r="DXZ7" s="111"/>
      <c r="DYA7" s="111"/>
      <c r="DYB7" s="111"/>
      <c r="DYC7" s="111"/>
      <c r="DYD7" s="111"/>
      <c r="DYE7" s="111"/>
      <c r="DYF7" s="111"/>
      <c r="DYG7" s="111"/>
      <c r="DYH7" s="111"/>
      <c r="DYI7" s="111"/>
      <c r="DYJ7" s="111"/>
      <c r="DYK7" s="111"/>
      <c r="DYL7" s="111"/>
      <c r="DYM7" s="111"/>
      <c r="DYN7" s="111"/>
      <c r="DYO7" s="111"/>
      <c r="DYP7" s="111"/>
      <c r="DYQ7" s="111"/>
      <c r="DYR7" s="111"/>
      <c r="DYS7" s="111"/>
      <c r="DYT7" s="111"/>
      <c r="DYU7" s="111"/>
      <c r="DYV7" s="111"/>
      <c r="DYW7" s="111"/>
      <c r="DYX7" s="111"/>
      <c r="DYY7" s="111"/>
      <c r="DYZ7" s="111"/>
      <c r="DZA7" s="111"/>
      <c r="DZB7" s="111"/>
      <c r="DZC7" s="111"/>
      <c r="DZD7" s="111"/>
      <c r="DZE7" s="111"/>
      <c r="DZF7" s="111"/>
      <c r="DZG7" s="111"/>
      <c r="DZH7" s="111"/>
      <c r="DZI7" s="111"/>
      <c r="DZJ7" s="111"/>
      <c r="DZK7" s="111"/>
      <c r="DZL7" s="111"/>
      <c r="DZM7" s="111"/>
      <c r="DZN7" s="111"/>
      <c r="DZO7" s="111"/>
      <c r="DZP7" s="111"/>
      <c r="DZQ7" s="111"/>
      <c r="DZR7" s="111"/>
      <c r="DZS7" s="111"/>
      <c r="DZT7" s="111"/>
      <c r="DZU7" s="111"/>
      <c r="DZV7" s="111"/>
      <c r="DZW7" s="111"/>
      <c r="DZX7" s="111"/>
      <c r="DZY7" s="111"/>
      <c r="DZZ7" s="111"/>
      <c r="EAA7" s="111"/>
      <c r="EAB7" s="111"/>
      <c r="EAC7" s="111"/>
      <c r="EAD7" s="111"/>
      <c r="EAE7" s="111"/>
      <c r="EAF7" s="111"/>
      <c r="EAG7" s="111"/>
      <c r="EAH7" s="111"/>
      <c r="EAI7" s="111"/>
      <c r="EAJ7" s="111"/>
      <c r="EAK7" s="111"/>
      <c r="EAL7" s="111"/>
      <c r="EAM7" s="111"/>
      <c r="EAN7" s="111"/>
      <c r="EAO7" s="111"/>
      <c r="EAP7" s="111"/>
      <c r="EAQ7" s="111"/>
      <c r="EAR7" s="111"/>
      <c r="EAS7" s="111"/>
      <c r="EAT7" s="111"/>
      <c r="EAU7" s="111"/>
      <c r="EAV7" s="111"/>
      <c r="EAW7" s="111"/>
      <c r="EAX7" s="111"/>
      <c r="EAY7" s="111"/>
      <c r="EAZ7" s="111"/>
      <c r="EBA7" s="111"/>
      <c r="EBB7" s="111"/>
      <c r="EBC7" s="111"/>
      <c r="EBD7" s="111"/>
      <c r="EBE7" s="111"/>
      <c r="EBF7" s="111"/>
      <c r="EBG7" s="111"/>
      <c r="EBH7" s="111"/>
      <c r="EBI7" s="111"/>
      <c r="EBJ7" s="111"/>
      <c r="EBK7" s="111"/>
      <c r="EBL7" s="111"/>
      <c r="EBM7" s="111"/>
      <c r="EBN7" s="111"/>
      <c r="EBO7" s="111"/>
      <c r="EBP7" s="111"/>
      <c r="EBQ7" s="111"/>
      <c r="EBR7" s="111"/>
      <c r="EBS7" s="111"/>
      <c r="EBT7" s="111"/>
      <c r="EBU7" s="111"/>
      <c r="EBV7" s="111"/>
      <c r="EBW7" s="111"/>
      <c r="EBX7" s="111"/>
      <c r="EBY7" s="111"/>
      <c r="EBZ7" s="111"/>
      <c r="ECA7" s="111"/>
      <c r="ECB7" s="111"/>
      <c r="ECC7" s="111"/>
      <c r="ECD7" s="111"/>
      <c r="ECE7" s="111"/>
      <c r="ECF7" s="111"/>
      <c r="ECG7" s="111"/>
      <c r="ECH7" s="111"/>
      <c r="ECI7" s="111"/>
      <c r="ECJ7" s="111"/>
      <c r="ECK7" s="111"/>
      <c r="ECL7" s="111"/>
      <c r="ECM7" s="111"/>
      <c r="ECN7" s="111"/>
      <c r="ECO7" s="111"/>
      <c r="ECP7" s="111"/>
      <c r="ECQ7" s="111"/>
      <c r="ECR7" s="111"/>
      <c r="ECS7" s="111"/>
      <c r="ECT7" s="111"/>
      <c r="ECU7" s="111"/>
      <c r="ECV7" s="111"/>
      <c r="ECW7" s="111"/>
      <c r="ECX7" s="111"/>
      <c r="ECY7" s="111"/>
      <c r="ECZ7" s="111"/>
      <c r="EDA7" s="111"/>
      <c r="EDB7" s="111"/>
      <c r="EDC7" s="111"/>
      <c r="EDD7" s="111"/>
      <c r="EDE7" s="111"/>
      <c r="EDF7" s="111"/>
      <c r="EDG7" s="111"/>
      <c r="EDH7" s="111"/>
      <c r="EDI7" s="111"/>
      <c r="EDJ7" s="111"/>
      <c r="EDK7" s="111"/>
      <c r="EDL7" s="111"/>
      <c r="EDM7" s="111"/>
      <c r="EDN7" s="111"/>
      <c r="EDO7" s="111"/>
      <c r="EDP7" s="111"/>
      <c r="EDQ7" s="111"/>
      <c r="EDR7" s="111"/>
      <c r="EDS7" s="111"/>
      <c r="EDT7" s="111"/>
      <c r="EDU7" s="111"/>
      <c r="EDV7" s="111"/>
      <c r="EDW7" s="111"/>
      <c r="EDX7" s="111"/>
      <c r="EDY7" s="111"/>
      <c r="EDZ7" s="111"/>
      <c r="EEA7" s="111"/>
      <c r="EEB7" s="111"/>
      <c r="EEC7" s="111"/>
      <c r="EED7" s="111"/>
      <c r="EEE7" s="111"/>
      <c r="EEF7" s="111"/>
      <c r="EEG7" s="111"/>
      <c r="EEH7" s="111"/>
      <c r="EEI7" s="111"/>
      <c r="EEJ7" s="111"/>
      <c r="EEK7" s="111"/>
      <c r="EEL7" s="111"/>
      <c r="EEM7" s="111"/>
      <c r="EEN7" s="111"/>
      <c r="EEO7" s="111"/>
      <c r="EEP7" s="111"/>
      <c r="EEQ7" s="111"/>
      <c r="EER7" s="111"/>
      <c r="EES7" s="111"/>
      <c r="EET7" s="111"/>
      <c r="EEU7" s="111"/>
      <c r="EEV7" s="111"/>
      <c r="EEW7" s="111"/>
      <c r="EEX7" s="111"/>
      <c r="EEY7" s="111"/>
      <c r="EEZ7" s="111"/>
      <c r="EFA7" s="111"/>
      <c r="EFB7" s="111"/>
      <c r="EFC7" s="111"/>
      <c r="EFD7" s="111"/>
      <c r="EFE7" s="111"/>
      <c r="EFF7" s="111"/>
      <c r="EFG7" s="111"/>
      <c r="EFH7" s="111"/>
      <c r="EFI7" s="111"/>
      <c r="EFJ7" s="111"/>
      <c r="EFK7" s="111"/>
      <c r="EFL7" s="111"/>
      <c r="EFM7" s="111"/>
      <c r="EFN7" s="111"/>
      <c r="EFO7" s="111"/>
      <c r="EFP7" s="111"/>
      <c r="EFQ7" s="111"/>
      <c r="EFR7" s="111"/>
      <c r="EFS7" s="111"/>
      <c r="EFT7" s="111"/>
      <c r="EFU7" s="111"/>
      <c r="EFV7" s="111"/>
      <c r="EFW7" s="111"/>
      <c r="EFX7" s="111"/>
      <c r="EFY7" s="111"/>
      <c r="EFZ7" s="111"/>
      <c r="EGA7" s="111"/>
      <c r="EGB7" s="111"/>
      <c r="EGC7" s="111"/>
      <c r="EGD7" s="111"/>
      <c r="EGE7" s="111"/>
      <c r="EGF7" s="111"/>
      <c r="EGG7" s="111"/>
      <c r="EGH7" s="111"/>
      <c r="EGI7" s="111"/>
      <c r="EGJ7" s="111"/>
      <c r="EGK7" s="111"/>
      <c r="EGL7" s="111"/>
      <c r="EGM7" s="111"/>
      <c r="EGN7" s="111"/>
      <c r="EGO7" s="111"/>
      <c r="EGP7" s="111"/>
      <c r="EGQ7" s="111"/>
      <c r="EGR7" s="111"/>
      <c r="EGS7" s="111"/>
      <c r="EGT7" s="111"/>
      <c r="EGU7" s="111"/>
      <c r="EGV7" s="111"/>
      <c r="EGW7" s="111"/>
      <c r="EGX7" s="111"/>
      <c r="EGY7" s="111"/>
      <c r="EGZ7" s="111"/>
      <c r="EHA7" s="111"/>
      <c r="EHB7" s="111"/>
      <c r="EHC7" s="111"/>
      <c r="EHD7" s="111"/>
      <c r="EHE7" s="111"/>
      <c r="EHF7" s="111"/>
      <c r="EHG7" s="111"/>
      <c r="EHH7" s="111"/>
      <c r="EHI7" s="111"/>
      <c r="EHJ7" s="111"/>
      <c r="EHK7" s="111"/>
      <c r="EHL7" s="111"/>
      <c r="EHM7" s="111"/>
      <c r="EHN7" s="111"/>
      <c r="EHO7" s="111"/>
      <c r="EHP7" s="111"/>
      <c r="EHQ7" s="111"/>
      <c r="EHR7" s="111"/>
      <c r="EHS7" s="111"/>
      <c r="EHT7" s="111"/>
      <c r="EHU7" s="111"/>
      <c r="EHV7" s="111"/>
      <c r="EHW7" s="111"/>
      <c r="EHX7" s="111"/>
      <c r="EHY7" s="111"/>
      <c r="EHZ7" s="111"/>
      <c r="EIA7" s="111"/>
      <c r="EIB7" s="111"/>
      <c r="EIC7" s="111"/>
      <c r="EID7" s="111"/>
      <c r="EIE7" s="111"/>
      <c r="EIF7" s="111"/>
      <c r="EIG7" s="111"/>
      <c r="EIH7" s="111"/>
      <c r="EII7" s="111"/>
      <c r="EIJ7" s="111"/>
      <c r="EIK7" s="111"/>
      <c r="EIL7" s="111"/>
      <c r="EIM7" s="111"/>
      <c r="EIN7" s="111"/>
      <c r="EIO7" s="111"/>
      <c r="EIP7" s="111"/>
      <c r="EIQ7" s="111"/>
      <c r="EIR7" s="111"/>
      <c r="EIS7" s="111"/>
      <c r="EIT7" s="111"/>
      <c r="EIU7" s="111"/>
      <c r="EIV7" s="111"/>
      <c r="EIW7" s="111"/>
      <c r="EIX7" s="111"/>
      <c r="EIY7" s="111"/>
      <c r="EIZ7" s="111"/>
      <c r="EJA7" s="111"/>
      <c r="EJB7" s="111"/>
      <c r="EJC7" s="111"/>
      <c r="EJD7" s="111"/>
      <c r="EJE7" s="111"/>
      <c r="EJF7" s="111"/>
      <c r="EJG7" s="111"/>
      <c r="EJH7" s="111"/>
      <c r="EJI7" s="111"/>
      <c r="EJJ7" s="111"/>
      <c r="EJK7" s="111"/>
      <c r="EJL7" s="111"/>
      <c r="EJM7" s="111"/>
      <c r="EJN7" s="111"/>
      <c r="EJO7" s="111"/>
      <c r="EJP7" s="111"/>
      <c r="EJQ7" s="111"/>
      <c r="EJR7" s="111"/>
      <c r="EJS7" s="111"/>
      <c r="EJT7" s="111"/>
      <c r="EJU7" s="111"/>
      <c r="EJV7" s="111"/>
      <c r="EJW7" s="111"/>
      <c r="EJX7" s="111"/>
      <c r="EJY7" s="111"/>
      <c r="EJZ7" s="111"/>
      <c r="EKA7" s="111"/>
      <c r="EKB7" s="111"/>
      <c r="EKC7" s="111"/>
      <c r="EKD7" s="111"/>
      <c r="EKE7" s="111"/>
      <c r="EKF7" s="111"/>
      <c r="EKG7" s="111"/>
      <c r="EKH7" s="111"/>
      <c r="EKI7" s="111"/>
      <c r="EKJ7" s="111"/>
      <c r="EKK7" s="111"/>
      <c r="EKL7" s="111"/>
      <c r="EKM7" s="111"/>
      <c r="EKN7" s="111"/>
      <c r="EKO7" s="111"/>
      <c r="EKP7" s="111"/>
      <c r="EKQ7" s="111"/>
      <c r="EKR7" s="111"/>
      <c r="EKS7" s="111"/>
      <c r="EKT7" s="111"/>
      <c r="EKU7" s="111"/>
      <c r="EKV7" s="111"/>
      <c r="EKW7" s="111"/>
      <c r="EKX7" s="111"/>
      <c r="EKY7" s="111"/>
      <c r="EKZ7" s="111"/>
      <c r="ELA7" s="111"/>
      <c r="ELB7" s="111"/>
      <c r="ELC7" s="111"/>
      <c r="ELD7" s="111"/>
      <c r="ELE7" s="111"/>
      <c r="ELF7" s="111"/>
      <c r="ELG7" s="111"/>
      <c r="ELH7" s="111"/>
      <c r="ELI7" s="111"/>
      <c r="ELJ7" s="111"/>
      <c r="ELK7" s="111"/>
      <c r="ELL7" s="111"/>
      <c r="ELM7" s="111"/>
      <c r="ELN7" s="111"/>
      <c r="ELO7" s="111"/>
      <c r="ELP7" s="111"/>
      <c r="ELQ7" s="111"/>
      <c r="ELR7" s="111"/>
      <c r="ELS7" s="111"/>
      <c r="ELT7" s="111"/>
      <c r="ELU7" s="111"/>
      <c r="ELV7" s="111"/>
      <c r="ELW7" s="111"/>
      <c r="ELX7" s="111"/>
      <c r="ELY7" s="111"/>
      <c r="ELZ7" s="111"/>
      <c r="EMA7" s="111"/>
      <c r="EMB7" s="111"/>
      <c r="EMC7" s="111"/>
      <c r="EMD7" s="111"/>
      <c r="EME7" s="111"/>
      <c r="EMF7" s="111"/>
      <c r="EMG7" s="111"/>
      <c r="EMH7" s="111"/>
      <c r="EMI7" s="111"/>
      <c r="EMJ7" s="111"/>
      <c r="EMK7" s="111"/>
      <c r="EML7" s="111"/>
      <c r="EMM7" s="111"/>
      <c r="EMN7" s="111"/>
      <c r="EMO7" s="111"/>
      <c r="EMP7" s="111"/>
      <c r="EMQ7" s="111"/>
      <c r="EMR7" s="111"/>
      <c r="EMS7" s="111"/>
      <c r="EMT7" s="111"/>
      <c r="EMU7" s="111"/>
      <c r="EMV7" s="111"/>
      <c r="EMW7" s="111"/>
      <c r="EMX7" s="111"/>
      <c r="EMY7" s="111"/>
      <c r="EMZ7" s="111"/>
      <c r="ENA7" s="111"/>
      <c r="ENB7" s="111"/>
      <c r="ENC7" s="111"/>
      <c r="END7" s="111"/>
      <c r="ENE7" s="111"/>
      <c r="ENF7" s="111"/>
      <c r="ENG7" s="111"/>
      <c r="ENH7" s="111"/>
      <c r="ENI7" s="111"/>
      <c r="ENJ7" s="111"/>
      <c r="ENK7" s="111"/>
      <c r="ENL7" s="111"/>
      <c r="ENM7" s="111"/>
      <c r="ENN7" s="111"/>
      <c r="ENO7" s="111"/>
      <c r="ENP7" s="111"/>
      <c r="ENQ7" s="111"/>
      <c r="ENR7" s="111"/>
      <c r="ENS7" s="111"/>
      <c r="ENT7" s="111"/>
      <c r="ENU7" s="111"/>
      <c r="ENV7" s="111"/>
      <c r="ENW7" s="111"/>
      <c r="ENX7" s="111"/>
      <c r="ENY7" s="111"/>
      <c r="ENZ7" s="111"/>
      <c r="EOA7" s="111"/>
      <c r="EOB7" s="111"/>
      <c r="EOC7" s="111"/>
      <c r="EOD7" s="111"/>
      <c r="EOE7" s="111"/>
      <c r="EOF7" s="111"/>
      <c r="EOG7" s="111"/>
      <c r="EOH7" s="111"/>
      <c r="EOI7" s="111"/>
      <c r="EOJ7" s="111"/>
      <c r="EOK7" s="111"/>
      <c r="EOL7" s="111"/>
      <c r="EOM7" s="111"/>
      <c r="EON7" s="111"/>
      <c r="EOO7" s="111"/>
      <c r="EOP7" s="111"/>
      <c r="EOQ7" s="111"/>
      <c r="EOR7" s="111"/>
      <c r="EOS7" s="111"/>
      <c r="EOT7" s="111"/>
      <c r="EOU7" s="111"/>
      <c r="EOV7" s="111"/>
      <c r="EOW7" s="111"/>
      <c r="EOX7" s="111"/>
      <c r="EOY7" s="111"/>
      <c r="EOZ7" s="111"/>
      <c r="EPA7" s="111"/>
      <c r="EPB7" s="111"/>
      <c r="EPC7" s="111"/>
      <c r="EPD7" s="111"/>
      <c r="EPE7" s="111"/>
      <c r="EPF7" s="111"/>
      <c r="EPG7" s="111"/>
      <c r="EPH7" s="111"/>
      <c r="EPI7" s="111"/>
      <c r="EPJ7" s="111"/>
      <c r="EPK7" s="111"/>
      <c r="EPL7" s="111"/>
      <c r="EPM7" s="111"/>
      <c r="EPN7" s="111"/>
      <c r="EPO7" s="111"/>
      <c r="EPP7" s="111"/>
      <c r="EPQ7" s="111"/>
      <c r="EPR7" s="111"/>
      <c r="EPS7" s="111"/>
      <c r="EPT7" s="111"/>
      <c r="EPU7" s="111"/>
      <c r="EPV7" s="111"/>
      <c r="EPW7" s="111"/>
      <c r="EPX7" s="111"/>
      <c r="EPY7" s="111"/>
      <c r="EPZ7" s="111"/>
      <c r="EQA7" s="111"/>
      <c r="EQB7" s="111"/>
      <c r="EQC7" s="111"/>
      <c r="EQD7" s="111"/>
      <c r="EQE7" s="111"/>
      <c r="EQF7" s="111"/>
      <c r="EQG7" s="111"/>
      <c r="EQH7" s="111"/>
      <c r="EQI7" s="111"/>
      <c r="EQJ7" s="111"/>
      <c r="EQK7" s="111"/>
      <c r="EQL7" s="111"/>
      <c r="EQM7" s="111"/>
      <c r="EQN7" s="111"/>
      <c r="EQO7" s="111"/>
      <c r="EQP7" s="111"/>
      <c r="EQQ7" s="111"/>
      <c r="EQR7" s="111"/>
      <c r="EQS7" s="111"/>
      <c r="EQT7" s="111"/>
      <c r="EQU7" s="111"/>
      <c r="EQV7" s="111"/>
      <c r="EQW7" s="111"/>
      <c r="EQX7" s="111"/>
      <c r="EQY7" s="111"/>
      <c r="EQZ7" s="111"/>
      <c r="ERA7" s="111"/>
      <c r="ERB7" s="111"/>
      <c r="ERC7" s="111"/>
      <c r="ERD7" s="111"/>
      <c r="ERE7" s="111"/>
      <c r="ERF7" s="111"/>
      <c r="ERG7" s="111"/>
      <c r="ERH7" s="111"/>
      <c r="ERI7" s="111"/>
      <c r="ERJ7" s="111"/>
      <c r="ERK7" s="111"/>
      <c r="ERL7" s="111"/>
      <c r="ERM7" s="111"/>
      <c r="ERN7" s="111"/>
      <c r="ERO7" s="111"/>
      <c r="ERP7" s="111"/>
      <c r="ERQ7" s="111"/>
      <c r="ERR7" s="111"/>
      <c r="ERS7" s="111"/>
      <c r="ERT7" s="111"/>
      <c r="ERU7" s="111"/>
      <c r="ERV7" s="111"/>
      <c r="ERW7" s="111"/>
      <c r="ERX7" s="111"/>
      <c r="ERY7" s="111"/>
      <c r="ERZ7" s="111"/>
      <c r="ESA7" s="111"/>
      <c r="ESB7" s="111"/>
      <c r="ESC7" s="111"/>
      <c r="ESD7" s="111"/>
      <c r="ESE7" s="111"/>
      <c r="ESF7" s="111"/>
      <c r="ESG7" s="111"/>
      <c r="ESH7" s="111"/>
      <c r="ESI7" s="111"/>
      <c r="ESJ7" s="111"/>
      <c r="ESK7" s="111"/>
      <c r="ESL7" s="111"/>
      <c r="ESM7" s="111"/>
      <c r="ESN7" s="111"/>
      <c r="ESO7" s="111"/>
      <c r="ESP7" s="111"/>
      <c r="ESQ7" s="111"/>
      <c r="ESR7" s="111"/>
      <c r="ESS7" s="111"/>
      <c r="EST7" s="111"/>
      <c r="ESU7" s="111"/>
      <c r="ESV7" s="111"/>
      <c r="ESW7" s="111"/>
      <c r="ESX7" s="111"/>
      <c r="ESY7" s="111"/>
      <c r="ESZ7" s="111"/>
      <c r="ETA7" s="111"/>
      <c r="ETB7" s="111"/>
      <c r="ETC7" s="111"/>
      <c r="ETD7" s="111"/>
      <c r="ETE7" s="111"/>
      <c r="ETF7" s="111"/>
      <c r="ETG7" s="111"/>
      <c r="ETH7" s="111"/>
      <c r="ETI7" s="111"/>
      <c r="ETJ7" s="111"/>
      <c r="ETK7" s="111"/>
      <c r="ETL7" s="111"/>
      <c r="ETM7" s="111"/>
      <c r="ETN7" s="111"/>
      <c r="ETO7" s="111"/>
      <c r="ETP7" s="111"/>
      <c r="ETQ7" s="111"/>
      <c r="ETR7" s="111"/>
      <c r="ETS7" s="111"/>
      <c r="ETT7" s="111"/>
      <c r="ETU7" s="111"/>
      <c r="ETV7" s="111"/>
      <c r="ETW7" s="111"/>
      <c r="ETX7" s="111"/>
      <c r="ETY7" s="111"/>
      <c r="ETZ7" s="111"/>
      <c r="EUA7" s="111"/>
      <c r="EUB7" s="111"/>
      <c r="EUC7" s="111"/>
      <c r="EUD7" s="111"/>
      <c r="EUE7" s="111"/>
      <c r="EUF7" s="111"/>
      <c r="EUG7" s="111"/>
      <c r="EUH7" s="111"/>
      <c r="EUI7" s="111"/>
      <c r="EUJ7" s="111"/>
      <c r="EUK7" s="111"/>
      <c r="EUL7" s="111"/>
      <c r="EUM7" s="111"/>
      <c r="EUN7" s="111"/>
      <c r="EUO7" s="111"/>
      <c r="EUP7" s="111"/>
      <c r="EUQ7" s="111"/>
      <c r="EUR7" s="111"/>
      <c r="EUS7" s="111"/>
      <c r="EUT7" s="111"/>
      <c r="EUU7" s="111"/>
      <c r="EUV7" s="111"/>
      <c r="EUW7" s="111"/>
      <c r="EUX7" s="111"/>
      <c r="EUY7" s="111"/>
      <c r="EUZ7" s="111"/>
      <c r="EVA7" s="111"/>
      <c r="EVB7" s="111"/>
      <c r="EVC7" s="111"/>
      <c r="EVD7" s="111"/>
      <c r="EVE7" s="111"/>
      <c r="EVF7" s="111"/>
      <c r="EVG7" s="111"/>
      <c r="EVH7" s="111"/>
      <c r="EVI7" s="111"/>
      <c r="EVJ7" s="111"/>
      <c r="EVK7" s="111"/>
      <c r="EVL7" s="111"/>
      <c r="EVM7" s="111"/>
      <c r="EVN7" s="111"/>
      <c r="EVO7" s="111"/>
      <c r="EVP7" s="111"/>
      <c r="EVQ7" s="111"/>
      <c r="EVR7" s="111"/>
      <c r="EVS7" s="111"/>
      <c r="EVT7" s="111"/>
      <c r="EVU7" s="111"/>
      <c r="EVV7" s="111"/>
      <c r="EVW7" s="111"/>
      <c r="EVX7" s="111"/>
      <c r="EVY7" s="111"/>
      <c r="EVZ7" s="111"/>
      <c r="EWA7" s="111"/>
      <c r="EWB7" s="111"/>
      <c r="EWC7" s="111"/>
      <c r="EWD7" s="111"/>
      <c r="EWE7" s="111"/>
      <c r="EWF7" s="111"/>
      <c r="EWG7" s="111"/>
      <c r="EWH7" s="111"/>
      <c r="EWI7" s="111"/>
      <c r="EWJ7" s="111"/>
      <c r="EWK7" s="111"/>
      <c r="EWL7" s="111"/>
      <c r="EWM7" s="111"/>
      <c r="EWN7" s="111"/>
      <c r="EWO7" s="111"/>
      <c r="EWP7" s="111"/>
      <c r="EWQ7" s="111"/>
      <c r="EWR7" s="111"/>
      <c r="EWS7" s="111"/>
      <c r="EWT7" s="111"/>
      <c r="EWU7" s="111"/>
      <c r="EWV7" s="111"/>
      <c r="EWW7" s="111"/>
      <c r="EWX7" s="111"/>
      <c r="EWY7" s="111"/>
      <c r="EWZ7" s="111"/>
      <c r="EXA7" s="111"/>
      <c r="EXB7" s="111"/>
      <c r="EXC7" s="111"/>
      <c r="EXD7" s="111"/>
      <c r="EXE7" s="111"/>
      <c r="EXF7" s="111"/>
      <c r="EXG7" s="111"/>
      <c r="EXH7" s="111"/>
      <c r="EXI7" s="111"/>
      <c r="EXJ7" s="111"/>
      <c r="EXK7" s="111"/>
      <c r="EXL7" s="111"/>
      <c r="EXM7" s="111"/>
      <c r="EXN7" s="111"/>
      <c r="EXO7" s="111"/>
      <c r="EXP7" s="111"/>
      <c r="EXQ7" s="111"/>
      <c r="EXR7" s="111"/>
      <c r="EXS7" s="111"/>
      <c r="EXT7" s="111"/>
      <c r="EXU7" s="111"/>
      <c r="EXV7" s="111"/>
      <c r="EXW7" s="111"/>
      <c r="EXX7" s="111"/>
      <c r="EXY7" s="111"/>
      <c r="EXZ7" s="111"/>
      <c r="EYA7" s="111"/>
      <c r="EYB7" s="111"/>
      <c r="EYC7" s="111"/>
      <c r="EYD7" s="111"/>
      <c r="EYE7" s="111"/>
      <c r="EYF7" s="111"/>
      <c r="EYG7" s="111"/>
      <c r="EYH7" s="111"/>
      <c r="EYI7" s="111"/>
      <c r="EYJ7" s="111"/>
      <c r="EYK7" s="111"/>
      <c r="EYL7" s="111"/>
      <c r="EYM7" s="111"/>
      <c r="EYN7" s="111"/>
      <c r="EYO7" s="111"/>
      <c r="EYP7" s="111"/>
      <c r="EYQ7" s="111"/>
      <c r="EYR7" s="111"/>
      <c r="EYS7" s="111"/>
      <c r="EYT7" s="111"/>
      <c r="EYU7" s="111"/>
      <c r="EYV7" s="111"/>
      <c r="EYW7" s="111"/>
      <c r="EYX7" s="111"/>
      <c r="EYY7" s="111"/>
      <c r="EYZ7" s="111"/>
      <c r="EZA7" s="111"/>
      <c r="EZB7" s="111"/>
      <c r="EZC7" s="111"/>
      <c r="EZD7" s="111"/>
      <c r="EZE7" s="111"/>
      <c r="EZF7" s="111"/>
      <c r="EZG7" s="111"/>
      <c r="EZH7" s="111"/>
      <c r="EZI7" s="111"/>
      <c r="EZJ7" s="111"/>
      <c r="EZK7" s="111"/>
      <c r="EZL7" s="111"/>
      <c r="EZM7" s="111"/>
      <c r="EZN7" s="111"/>
      <c r="EZO7" s="111"/>
      <c r="EZP7" s="111"/>
      <c r="EZQ7" s="111"/>
      <c r="EZR7" s="111"/>
      <c r="EZS7" s="111"/>
      <c r="EZT7" s="111"/>
      <c r="EZU7" s="111"/>
      <c r="EZV7" s="111"/>
      <c r="EZW7" s="111"/>
      <c r="EZX7" s="111"/>
      <c r="EZY7" s="111"/>
      <c r="EZZ7" s="111"/>
      <c r="FAA7" s="111"/>
      <c r="FAB7" s="111"/>
      <c r="FAC7" s="111"/>
      <c r="FAD7" s="111"/>
      <c r="FAE7" s="111"/>
      <c r="FAF7" s="111"/>
      <c r="FAG7" s="111"/>
      <c r="FAH7" s="111"/>
      <c r="FAI7" s="111"/>
      <c r="FAJ7" s="111"/>
      <c r="FAK7" s="111"/>
      <c r="FAL7" s="111"/>
      <c r="FAM7" s="111"/>
      <c r="FAN7" s="111"/>
      <c r="FAO7" s="111"/>
      <c r="FAP7" s="111"/>
      <c r="FAQ7" s="111"/>
      <c r="FAR7" s="111"/>
      <c r="FAS7" s="111"/>
      <c r="FAT7" s="111"/>
      <c r="FAU7" s="111"/>
      <c r="FAV7" s="111"/>
      <c r="FAW7" s="111"/>
      <c r="FAX7" s="111"/>
      <c r="FAY7" s="111"/>
      <c r="FAZ7" s="111"/>
      <c r="FBA7" s="111"/>
      <c r="FBB7" s="111"/>
      <c r="FBC7" s="111"/>
      <c r="FBD7" s="111"/>
      <c r="FBE7" s="111"/>
      <c r="FBF7" s="111"/>
      <c r="FBG7" s="111"/>
      <c r="FBH7" s="111"/>
      <c r="FBI7" s="111"/>
      <c r="FBJ7" s="111"/>
      <c r="FBK7" s="111"/>
      <c r="FBL7" s="111"/>
      <c r="FBM7" s="111"/>
      <c r="FBN7" s="111"/>
      <c r="FBO7" s="111"/>
      <c r="FBP7" s="111"/>
      <c r="FBQ7" s="111"/>
      <c r="FBR7" s="111"/>
      <c r="FBS7" s="111"/>
      <c r="FBT7" s="111"/>
      <c r="FBU7" s="111"/>
      <c r="FBV7" s="111"/>
      <c r="FBW7" s="111"/>
      <c r="FBX7" s="111"/>
      <c r="FBY7" s="111"/>
      <c r="FBZ7" s="111"/>
      <c r="FCA7" s="111"/>
      <c r="FCB7" s="111"/>
      <c r="FCC7" s="111"/>
      <c r="FCD7" s="111"/>
      <c r="FCE7" s="111"/>
      <c r="FCF7" s="111"/>
      <c r="FCG7" s="111"/>
      <c r="FCH7" s="111"/>
      <c r="FCI7" s="111"/>
      <c r="FCJ7" s="111"/>
      <c r="FCK7" s="111"/>
      <c r="FCL7" s="111"/>
      <c r="FCM7" s="111"/>
      <c r="FCN7" s="111"/>
      <c r="FCO7" s="111"/>
      <c r="FCP7" s="111"/>
      <c r="FCQ7" s="111"/>
      <c r="FCR7" s="111"/>
      <c r="FCS7" s="111"/>
      <c r="FCT7" s="111"/>
      <c r="FCU7" s="111"/>
      <c r="FCV7" s="111"/>
      <c r="FCW7" s="111"/>
      <c r="FCX7" s="111"/>
      <c r="FCY7" s="111"/>
      <c r="FCZ7" s="111"/>
      <c r="FDA7" s="111"/>
      <c r="FDB7" s="111"/>
      <c r="FDC7" s="111"/>
      <c r="FDD7" s="111"/>
      <c r="FDE7" s="111"/>
      <c r="FDF7" s="111"/>
      <c r="FDG7" s="111"/>
      <c r="FDH7" s="111"/>
      <c r="FDI7" s="111"/>
      <c r="FDJ7" s="111"/>
      <c r="FDK7" s="111"/>
      <c r="FDL7" s="111"/>
      <c r="FDM7" s="111"/>
      <c r="FDN7" s="111"/>
      <c r="FDO7" s="111"/>
      <c r="FDP7" s="111"/>
      <c r="FDQ7" s="111"/>
      <c r="FDR7" s="111"/>
      <c r="FDS7" s="111"/>
      <c r="FDT7" s="111"/>
      <c r="FDU7" s="111"/>
      <c r="FDV7" s="111"/>
      <c r="FDW7" s="111"/>
      <c r="FDX7" s="111"/>
      <c r="FDY7" s="111"/>
      <c r="FDZ7" s="111"/>
      <c r="FEA7" s="111"/>
      <c r="FEB7" s="111"/>
      <c r="FEC7" s="111"/>
      <c r="FED7" s="111"/>
      <c r="FEE7" s="111"/>
      <c r="FEF7" s="111"/>
      <c r="FEG7" s="111"/>
      <c r="FEH7" s="111"/>
      <c r="FEI7" s="111"/>
      <c r="FEJ7" s="111"/>
      <c r="FEK7" s="111"/>
      <c r="FEL7" s="111"/>
      <c r="FEM7" s="111"/>
      <c r="FEN7" s="111"/>
      <c r="FEO7" s="111"/>
      <c r="FEP7" s="111"/>
      <c r="FEQ7" s="111"/>
      <c r="FER7" s="111"/>
      <c r="FES7" s="111"/>
      <c r="FET7" s="111"/>
      <c r="FEU7" s="111"/>
      <c r="FEV7" s="111"/>
      <c r="FEW7" s="111"/>
      <c r="FEX7" s="111"/>
      <c r="FEY7" s="111"/>
      <c r="FEZ7" s="111"/>
      <c r="FFA7" s="111"/>
      <c r="FFB7" s="111"/>
      <c r="FFC7" s="111"/>
      <c r="FFD7" s="111"/>
      <c r="FFE7" s="111"/>
      <c r="FFF7" s="111"/>
      <c r="FFG7" s="111"/>
      <c r="FFH7" s="111"/>
      <c r="FFI7" s="111"/>
      <c r="FFJ7" s="111"/>
      <c r="FFK7" s="111"/>
      <c r="FFL7" s="111"/>
      <c r="FFM7" s="111"/>
      <c r="FFN7" s="111"/>
      <c r="FFO7" s="111"/>
      <c r="FFP7" s="111"/>
      <c r="FFQ7" s="111"/>
      <c r="FFR7" s="111"/>
      <c r="FFS7" s="111"/>
      <c r="FFT7" s="111"/>
      <c r="FFU7" s="111"/>
      <c r="FFV7" s="111"/>
      <c r="FFW7" s="111"/>
      <c r="FFX7" s="111"/>
      <c r="FFY7" s="111"/>
      <c r="FFZ7" s="111"/>
      <c r="FGA7" s="111"/>
      <c r="FGB7" s="111"/>
      <c r="FGC7" s="111"/>
      <c r="FGD7" s="111"/>
      <c r="FGE7" s="111"/>
      <c r="FGF7" s="111"/>
      <c r="FGG7" s="111"/>
      <c r="FGH7" s="111"/>
      <c r="FGI7" s="111"/>
      <c r="FGJ7" s="111"/>
      <c r="FGK7" s="111"/>
      <c r="FGL7" s="111"/>
      <c r="FGM7" s="111"/>
      <c r="FGN7" s="111"/>
      <c r="FGO7" s="111"/>
      <c r="FGP7" s="111"/>
      <c r="FGQ7" s="111"/>
      <c r="FGR7" s="111"/>
      <c r="FGS7" s="111"/>
      <c r="FGT7" s="111"/>
      <c r="FGU7" s="111"/>
      <c r="FGV7" s="111"/>
      <c r="FGW7" s="111"/>
      <c r="FGX7" s="111"/>
      <c r="FGY7" s="111"/>
      <c r="FGZ7" s="111"/>
      <c r="FHA7" s="111"/>
      <c r="FHB7" s="111"/>
      <c r="FHC7" s="111"/>
      <c r="FHD7" s="111"/>
      <c r="FHE7" s="111"/>
      <c r="FHF7" s="111"/>
      <c r="FHG7" s="111"/>
      <c r="FHH7" s="111"/>
      <c r="FHI7" s="111"/>
      <c r="FHJ7" s="111"/>
      <c r="FHK7" s="111"/>
      <c r="FHL7" s="111"/>
      <c r="FHM7" s="111"/>
      <c r="FHN7" s="111"/>
      <c r="FHO7" s="111"/>
      <c r="FHP7" s="111"/>
      <c r="FHQ7" s="111"/>
      <c r="FHR7" s="111"/>
      <c r="FHS7" s="111"/>
      <c r="FHT7" s="111"/>
      <c r="FHU7" s="111"/>
      <c r="FHV7" s="111"/>
      <c r="FHW7" s="111"/>
      <c r="FHX7" s="111"/>
      <c r="FHY7" s="111"/>
      <c r="FHZ7" s="111"/>
      <c r="FIA7" s="111"/>
      <c r="FIB7" s="111"/>
      <c r="FIC7" s="111"/>
      <c r="FID7" s="111"/>
      <c r="FIE7" s="111"/>
      <c r="FIF7" s="111"/>
      <c r="FIG7" s="111"/>
      <c r="FIH7" s="111"/>
      <c r="FII7" s="111"/>
      <c r="FIJ7" s="111"/>
      <c r="FIK7" s="111"/>
      <c r="FIL7" s="111"/>
      <c r="FIM7" s="111"/>
      <c r="FIN7" s="111"/>
      <c r="FIO7" s="111"/>
      <c r="FIP7" s="111"/>
      <c r="FIQ7" s="111"/>
      <c r="FIR7" s="111"/>
      <c r="FIS7" s="111"/>
      <c r="FIT7" s="111"/>
      <c r="FIU7" s="111"/>
      <c r="FIV7" s="111"/>
      <c r="FIW7" s="111"/>
      <c r="FIX7" s="111"/>
      <c r="FIY7" s="111"/>
      <c r="FIZ7" s="111"/>
      <c r="FJA7" s="111"/>
      <c r="FJB7" s="111"/>
      <c r="FJC7" s="111"/>
      <c r="FJD7" s="111"/>
      <c r="FJE7" s="111"/>
      <c r="FJF7" s="111"/>
      <c r="FJG7" s="111"/>
      <c r="FJH7" s="111"/>
      <c r="FJI7" s="111"/>
      <c r="FJJ7" s="111"/>
      <c r="FJK7" s="111"/>
      <c r="FJL7" s="111"/>
      <c r="FJM7" s="111"/>
      <c r="FJN7" s="111"/>
      <c r="FJO7" s="111"/>
      <c r="FJP7" s="111"/>
      <c r="FJQ7" s="111"/>
      <c r="FJR7" s="111"/>
      <c r="FJS7" s="111"/>
      <c r="FJT7" s="111"/>
      <c r="FJU7" s="111"/>
      <c r="FJV7" s="111"/>
      <c r="FJW7" s="111"/>
      <c r="FJX7" s="111"/>
      <c r="FJY7" s="111"/>
      <c r="FJZ7" s="111"/>
      <c r="FKA7" s="111"/>
      <c r="FKB7" s="111"/>
      <c r="FKC7" s="111"/>
      <c r="FKD7" s="111"/>
      <c r="FKE7" s="111"/>
      <c r="FKF7" s="111"/>
      <c r="FKG7" s="111"/>
      <c r="FKH7" s="111"/>
      <c r="FKI7" s="111"/>
      <c r="FKJ7" s="111"/>
      <c r="FKK7" s="111"/>
      <c r="FKL7" s="111"/>
      <c r="FKM7" s="111"/>
      <c r="FKN7" s="111"/>
      <c r="FKO7" s="111"/>
      <c r="FKP7" s="111"/>
      <c r="FKQ7" s="111"/>
      <c r="FKR7" s="111"/>
      <c r="FKS7" s="111"/>
      <c r="FKT7" s="111"/>
      <c r="FKU7" s="111"/>
      <c r="FKV7" s="111"/>
      <c r="FKW7" s="111"/>
      <c r="FKX7" s="111"/>
      <c r="FKY7" s="111"/>
      <c r="FKZ7" s="111"/>
      <c r="FLA7" s="111"/>
      <c r="FLB7" s="111"/>
      <c r="FLC7" s="111"/>
      <c r="FLD7" s="111"/>
      <c r="FLE7" s="111"/>
      <c r="FLF7" s="111"/>
      <c r="FLG7" s="111"/>
      <c r="FLH7" s="111"/>
      <c r="FLI7" s="111"/>
      <c r="FLJ7" s="111"/>
      <c r="FLK7" s="111"/>
      <c r="FLL7" s="111"/>
      <c r="FLM7" s="111"/>
      <c r="FLN7" s="111"/>
      <c r="FLO7" s="111"/>
      <c r="FLP7" s="111"/>
      <c r="FLQ7" s="111"/>
      <c r="FLR7" s="111"/>
      <c r="FLS7" s="111"/>
      <c r="FLT7" s="111"/>
      <c r="FLU7" s="111"/>
      <c r="FLV7" s="111"/>
      <c r="FLW7" s="111"/>
      <c r="FLX7" s="111"/>
      <c r="FLY7" s="111"/>
      <c r="FLZ7" s="111"/>
      <c r="FMA7" s="111"/>
      <c r="FMB7" s="111"/>
      <c r="FMC7" s="111"/>
      <c r="FMD7" s="111"/>
      <c r="FME7" s="111"/>
      <c r="FMF7" s="111"/>
      <c r="FMG7" s="111"/>
      <c r="FMH7" s="111"/>
      <c r="FMI7" s="111"/>
      <c r="FMJ7" s="111"/>
      <c r="FMK7" s="111"/>
      <c r="FML7" s="111"/>
      <c r="FMM7" s="111"/>
      <c r="FMN7" s="111"/>
      <c r="FMO7" s="111"/>
      <c r="FMP7" s="111"/>
      <c r="FMQ7" s="111"/>
      <c r="FMR7" s="111"/>
      <c r="FMS7" s="111"/>
      <c r="FMT7" s="111"/>
      <c r="FMU7" s="111"/>
      <c r="FMV7" s="111"/>
      <c r="FMW7" s="111"/>
      <c r="FMX7" s="111"/>
      <c r="FMY7" s="111"/>
      <c r="FMZ7" s="111"/>
      <c r="FNA7" s="111"/>
      <c r="FNB7" s="111"/>
      <c r="FNC7" s="111"/>
      <c r="FND7" s="111"/>
      <c r="FNE7" s="111"/>
      <c r="FNF7" s="111"/>
      <c r="FNG7" s="111"/>
      <c r="FNH7" s="111"/>
      <c r="FNI7" s="111"/>
      <c r="FNJ7" s="111"/>
      <c r="FNK7" s="111"/>
      <c r="FNL7" s="111"/>
      <c r="FNM7" s="111"/>
      <c r="FNN7" s="111"/>
      <c r="FNO7" s="111"/>
      <c r="FNP7" s="111"/>
      <c r="FNQ7" s="111"/>
      <c r="FNR7" s="111"/>
      <c r="FNS7" s="111"/>
      <c r="FNT7" s="111"/>
      <c r="FNU7" s="111"/>
      <c r="FNV7" s="111"/>
      <c r="FNW7" s="111"/>
      <c r="FNX7" s="111"/>
      <c r="FNY7" s="111"/>
      <c r="FNZ7" s="111"/>
      <c r="FOA7" s="111"/>
      <c r="FOB7" s="111"/>
      <c r="FOC7" s="111"/>
      <c r="FOD7" s="111"/>
      <c r="FOE7" s="111"/>
      <c r="FOF7" s="111"/>
      <c r="FOG7" s="111"/>
      <c r="FOH7" s="111"/>
      <c r="FOI7" s="111"/>
      <c r="FOJ7" s="111"/>
      <c r="FOK7" s="111"/>
      <c r="FOL7" s="111"/>
      <c r="FOM7" s="111"/>
      <c r="FON7" s="111"/>
      <c r="FOO7" s="111"/>
      <c r="FOP7" s="111"/>
      <c r="FOQ7" s="111"/>
      <c r="FOR7" s="111"/>
      <c r="FOS7" s="111"/>
      <c r="FOT7" s="111"/>
      <c r="FOU7" s="111"/>
      <c r="FOV7" s="111"/>
      <c r="FOW7" s="111"/>
      <c r="FOX7" s="111"/>
      <c r="FOY7" s="111"/>
      <c r="FOZ7" s="111"/>
      <c r="FPA7" s="111"/>
      <c r="FPB7" s="111"/>
      <c r="FPC7" s="111"/>
      <c r="FPD7" s="111"/>
      <c r="FPE7" s="111"/>
      <c r="FPF7" s="111"/>
      <c r="FPG7" s="111"/>
      <c r="FPH7" s="111"/>
      <c r="FPI7" s="111"/>
      <c r="FPJ7" s="111"/>
      <c r="FPK7" s="111"/>
      <c r="FPL7" s="111"/>
      <c r="FPM7" s="111"/>
      <c r="FPN7" s="111"/>
      <c r="FPO7" s="111"/>
      <c r="FPP7" s="111"/>
      <c r="FPQ7" s="111"/>
      <c r="FPR7" s="111"/>
      <c r="FPS7" s="111"/>
      <c r="FPT7" s="111"/>
      <c r="FPU7" s="111"/>
      <c r="FPV7" s="111"/>
      <c r="FPW7" s="111"/>
      <c r="FPX7" s="111"/>
      <c r="FPY7" s="111"/>
      <c r="FPZ7" s="111"/>
      <c r="FQA7" s="111"/>
      <c r="FQB7" s="111"/>
      <c r="FQC7" s="111"/>
      <c r="FQD7" s="111"/>
      <c r="FQE7" s="111"/>
      <c r="FQF7" s="111"/>
      <c r="FQG7" s="111"/>
      <c r="FQH7" s="111"/>
      <c r="FQI7" s="111"/>
      <c r="FQJ7" s="111"/>
      <c r="FQK7" s="111"/>
      <c r="FQL7" s="111"/>
      <c r="FQM7" s="111"/>
      <c r="FQN7" s="111"/>
      <c r="FQO7" s="111"/>
      <c r="FQP7" s="111"/>
      <c r="FQQ7" s="111"/>
      <c r="FQR7" s="111"/>
      <c r="FQS7" s="111"/>
      <c r="FQT7" s="111"/>
      <c r="FQU7" s="111"/>
      <c r="FQV7" s="111"/>
      <c r="FQW7" s="111"/>
      <c r="FQX7" s="111"/>
      <c r="FQY7" s="111"/>
      <c r="FQZ7" s="111"/>
      <c r="FRA7" s="111"/>
      <c r="FRB7" s="111"/>
      <c r="FRC7" s="111"/>
      <c r="FRD7" s="111"/>
      <c r="FRE7" s="111"/>
      <c r="FRF7" s="111"/>
      <c r="FRG7" s="111"/>
      <c r="FRH7" s="111"/>
      <c r="FRI7" s="111"/>
      <c r="FRJ7" s="111"/>
      <c r="FRK7" s="111"/>
      <c r="FRL7" s="111"/>
      <c r="FRM7" s="111"/>
      <c r="FRN7" s="111"/>
      <c r="FRO7" s="111"/>
      <c r="FRP7" s="111"/>
      <c r="FRQ7" s="111"/>
      <c r="FRR7" s="111"/>
      <c r="FRS7" s="111"/>
      <c r="FRT7" s="111"/>
      <c r="FRU7" s="111"/>
      <c r="FRV7" s="111"/>
      <c r="FRW7" s="111"/>
      <c r="FRX7" s="111"/>
      <c r="FRY7" s="111"/>
      <c r="FRZ7" s="111"/>
      <c r="FSA7" s="111"/>
      <c r="FSB7" s="111"/>
      <c r="FSC7" s="111"/>
      <c r="FSD7" s="111"/>
      <c r="FSE7" s="111"/>
      <c r="FSF7" s="111"/>
      <c r="FSG7" s="111"/>
      <c r="FSH7" s="111"/>
      <c r="FSI7" s="111"/>
      <c r="FSJ7" s="111"/>
      <c r="FSK7" s="111"/>
      <c r="FSL7" s="111"/>
      <c r="FSM7" s="111"/>
      <c r="FSN7" s="111"/>
      <c r="FSO7" s="111"/>
      <c r="FSP7" s="111"/>
      <c r="FSQ7" s="111"/>
      <c r="FSR7" s="111"/>
      <c r="FSS7" s="111"/>
      <c r="FST7" s="111"/>
      <c r="FSU7" s="111"/>
      <c r="FSV7" s="111"/>
      <c r="FSW7" s="111"/>
      <c r="FSX7" s="111"/>
      <c r="FSY7" s="111"/>
      <c r="FSZ7" s="111"/>
      <c r="FTA7" s="111"/>
      <c r="FTB7" s="111"/>
      <c r="FTC7" s="111"/>
      <c r="FTD7" s="111"/>
      <c r="FTE7" s="111"/>
      <c r="FTF7" s="111"/>
      <c r="FTG7" s="111"/>
      <c r="FTH7" s="111"/>
      <c r="FTI7" s="111"/>
      <c r="FTJ7" s="111"/>
      <c r="FTK7" s="111"/>
      <c r="FTL7" s="111"/>
      <c r="FTM7" s="111"/>
      <c r="FTN7" s="111"/>
      <c r="FTO7" s="111"/>
      <c r="FTP7" s="111"/>
      <c r="FTQ7" s="111"/>
      <c r="FTR7" s="111"/>
      <c r="FTS7" s="111"/>
      <c r="FTT7" s="111"/>
      <c r="FTU7" s="111"/>
      <c r="FTV7" s="111"/>
      <c r="FTW7" s="111"/>
      <c r="FTX7" s="111"/>
      <c r="FTY7" s="111"/>
      <c r="FTZ7" s="111"/>
      <c r="FUA7" s="111"/>
      <c r="FUB7" s="111"/>
      <c r="FUC7" s="111"/>
      <c r="FUD7" s="111"/>
      <c r="FUE7" s="111"/>
      <c r="FUF7" s="111"/>
      <c r="FUG7" s="111"/>
      <c r="FUH7" s="111"/>
      <c r="FUI7" s="111"/>
      <c r="FUJ7" s="111"/>
      <c r="FUK7" s="111"/>
      <c r="FUL7" s="111"/>
      <c r="FUM7" s="111"/>
      <c r="FUN7" s="111"/>
      <c r="FUO7" s="111"/>
      <c r="FUP7" s="111"/>
      <c r="FUQ7" s="111"/>
      <c r="FUR7" s="111"/>
      <c r="FUS7" s="111"/>
      <c r="FUT7" s="111"/>
      <c r="FUU7" s="111"/>
      <c r="FUV7" s="111"/>
      <c r="FUW7" s="111"/>
      <c r="FUX7" s="111"/>
      <c r="FUY7" s="111"/>
      <c r="FUZ7" s="111"/>
      <c r="FVA7" s="111"/>
      <c r="FVB7" s="111"/>
      <c r="FVC7" s="111"/>
      <c r="FVD7" s="111"/>
      <c r="FVE7" s="111"/>
      <c r="FVF7" s="111"/>
      <c r="FVG7" s="111"/>
      <c r="FVH7" s="111"/>
      <c r="FVI7" s="111"/>
      <c r="FVJ7" s="111"/>
      <c r="FVK7" s="111"/>
      <c r="FVL7" s="111"/>
      <c r="FVM7" s="111"/>
      <c r="FVN7" s="111"/>
      <c r="FVO7" s="111"/>
      <c r="FVP7" s="111"/>
      <c r="FVQ7" s="111"/>
      <c r="FVR7" s="111"/>
      <c r="FVS7" s="111"/>
      <c r="FVT7" s="111"/>
      <c r="FVU7" s="111"/>
      <c r="FVV7" s="111"/>
      <c r="FVW7" s="111"/>
      <c r="FVX7" s="111"/>
      <c r="FVY7" s="111"/>
      <c r="FVZ7" s="111"/>
      <c r="FWA7" s="111"/>
      <c r="FWB7" s="111"/>
      <c r="FWC7" s="111"/>
      <c r="FWD7" s="111"/>
      <c r="FWE7" s="111"/>
      <c r="FWF7" s="111"/>
      <c r="FWG7" s="111"/>
      <c r="FWH7" s="111"/>
      <c r="FWI7" s="111"/>
      <c r="FWJ7" s="111"/>
      <c r="FWK7" s="111"/>
      <c r="FWL7" s="111"/>
      <c r="FWM7" s="111"/>
      <c r="FWN7" s="111"/>
      <c r="FWO7" s="111"/>
      <c r="FWP7" s="111"/>
      <c r="FWQ7" s="111"/>
      <c r="FWR7" s="111"/>
      <c r="FWS7" s="111"/>
      <c r="FWT7" s="111"/>
      <c r="FWU7" s="111"/>
      <c r="FWV7" s="111"/>
      <c r="FWW7" s="111"/>
      <c r="FWX7" s="111"/>
      <c r="FWY7" s="111"/>
      <c r="FWZ7" s="111"/>
      <c r="FXA7" s="111"/>
      <c r="FXB7" s="111"/>
      <c r="FXC7" s="111"/>
      <c r="FXD7" s="111"/>
      <c r="FXE7" s="111"/>
      <c r="FXF7" s="111"/>
      <c r="FXG7" s="111"/>
      <c r="FXH7" s="111"/>
      <c r="FXI7" s="111"/>
      <c r="FXJ7" s="111"/>
      <c r="FXK7" s="111"/>
      <c r="FXL7" s="111"/>
      <c r="FXM7" s="111"/>
      <c r="FXN7" s="111"/>
      <c r="FXO7" s="111"/>
      <c r="FXP7" s="111"/>
      <c r="FXQ7" s="111"/>
      <c r="FXR7" s="111"/>
      <c r="FXS7" s="111"/>
      <c r="FXT7" s="111"/>
      <c r="FXU7" s="111"/>
      <c r="FXV7" s="111"/>
      <c r="FXW7" s="111"/>
      <c r="FXX7" s="111"/>
      <c r="FXY7" s="111"/>
      <c r="FXZ7" s="111"/>
      <c r="FYA7" s="111"/>
      <c r="FYB7" s="111"/>
      <c r="FYC7" s="111"/>
      <c r="FYD7" s="111"/>
      <c r="FYE7" s="111"/>
      <c r="FYF7" s="111"/>
      <c r="FYG7" s="111"/>
      <c r="FYH7" s="111"/>
      <c r="FYI7" s="111"/>
      <c r="FYJ7" s="111"/>
      <c r="FYK7" s="111"/>
      <c r="FYL7" s="111"/>
      <c r="FYM7" s="111"/>
      <c r="FYN7" s="111"/>
      <c r="FYO7" s="111"/>
      <c r="FYP7" s="111"/>
      <c r="FYQ7" s="111"/>
      <c r="FYR7" s="111"/>
      <c r="FYS7" s="111"/>
      <c r="FYT7" s="111"/>
      <c r="FYU7" s="111"/>
      <c r="FYV7" s="111"/>
      <c r="FYW7" s="111"/>
      <c r="FYX7" s="111"/>
      <c r="FYY7" s="111"/>
      <c r="FYZ7" s="111"/>
      <c r="FZA7" s="111"/>
      <c r="FZB7" s="111"/>
      <c r="FZC7" s="111"/>
      <c r="FZD7" s="111"/>
      <c r="FZE7" s="111"/>
      <c r="FZF7" s="111"/>
      <c r="FZG7" s="111"/>
      <c r="FZH7" s="111"/>
      <c r="FZI7" s="111"/>
      <c r="FZJ7" s="111"/>
      <c r="FZK7" s="111"/>
      <c r="FZL7" s="111"/>
      <c r="FZM7" s="111"/>
      <c r="FZN7" s="111"/>
      <c r="FZO7" s="111"/>
      <c r="FZP7" s="111"/>
      <c r="FZQ7" s="111"/>
      <c r="FZR7" s="111"/>
      <c r="FZS7" s="111"/>
      <c r="FZT7" s="111"/>
      <c r="FZU7" s="111"/>
      <c r="FZV7" s="111"/>
      <c r="FZW7" s="111"/>
      <c r="FZX7" s="111"/>
      <c r="FZY7" s="111"/>
      <c r="FZZ7" s="111"/>
      <c r="GAA7" s="111"/>
      <c r="GAB7" s="111"/>
      <c r="GAC7" s="111"/>
      <c r="GAD7" s="111"/>
      <c r="GAE7" s="111"/>
      <c r="GAF7" s="111"/>
      <c r="GAG7" s="111"/>
      <c r="GAH7" s="111"/>
      <c r="GAI7" s="111"/>
      <c r="GAJ7" s="111"/>
      <c r="GAK7" s="111"/>
      <c r="GAL7" s="111"/>
      <c r="GAM7" s="111"/>
      <c r="GAN7" s="111"/>
      <c r="GAO7" s="111"/>
      <c r="GAP7" s="111"/>
      <c r="GAQ7" s="111"/>
      <c r="GAR7" s="111"/>
      <c r="GAS7" s="111"/>
      <c r="GAT7" s="111"/>
      <c r="GAU7" s="111"/>
      <c r="GAV7" s="111"/>
      <c r="GAW7" s="111"/>
      <c r="GAX7" s="111"/>
      <c r="GAY7" s="111"/>
      <c r="GAZ7" s="111"/>
      <c r="GBA7" s="111"/>
      <c r="GBB7" s="111"/>
      <c r="GBC7" s="111"/>
      <c r="GBD7" s="111"/>
      <c r="GBE7" s="111"/>
      <c r="GBF7" s="111"/>
      <c r="GBG7" s="111"/>
      <c r="GBH7" s="111"/>
      <c r="GBI7" s="111"/>
      <c r="GBJ7" s="111"/>
      <c r="GBK7" s="111"/>
      <c r="GBL7" s="111"/>
      <c r="GBM7" s="111"/>
      <c r="GBN7" s="111"/>
      <c r="GBO7" s="111"/>
      <c r="GBP7" s="111"/>
      <c r="GBQ7" s="111"/>
      <c r="GBR7" s="111"/>
      <c r="GBS7" s="111"/>
      <c r="GBT7" s="111"/>
      <c r="GBU7" s="111"/>
      <c r="GBV7" s="111"/>
      <c r="GBW7" s="111"/>
      <c r="GBX7" s="111"/>
      <c r="GBY7" s="111"/>
      <c r="GBZ7" s="111"/>
      <c r="GCA7" s="111"/>
      <c r="GCB7" s="111"/>
      <c r="GCC7" s="111"/>
      <c r="GCD7" s="111"/>
      <c r="GCE7" s="111"/>
      <c r="GCF7" s="111"/>
      <c r="GCG7" s="111"/>
      <c r="GCH7" s="111"/>
      <c r="GCI7" s="111"/>
      <c r="GCJ7" s="111"/>
      <c r="GCK7" s="111"/>
      <c r="GCL7" s="111"/>
      <c r="GCM7" s="111"/>
      <c r="GCN7" s="111"/>
      <c r="GCO7" s="111"/>
      <c r="GCP7" s="111"/>
      <c r="GCQ7" s="111"/>
      <c r="GCR7" s="111"/>
      <c r="GCS7" s="111"/>
      <c r="GCT7" s="111"/>
      <c r="GCU7" s="111"/>
      <c r="GCV7" s="111"/>
      <c r="GCW7" s="111"/>
      <c r="GCX7" s="111"/>
      <c r="GCY7" s="111"/>
      <c r="GCZ7" s="111"/>
      <c r="GDA7" s="111"/>
      <c r="GDB7" s="111"/>
      <c r="GDC7" s="111"/>
      <c r="GDD7" s="111"/>
      <c r="GDE7" s="111"/>
      <c r="GDF7" s="111"/>
      <c r="GDG7" s="111"/>
      <c r="GDH7" s="111"/>
      <c r="GDI7" s="111"/>
      <c r="GDJ7" s="111"/>
      <c r="GDK7" s="111"/>
      <c r="GDL7" s="111"/>
      <c r="GDM7" s="111"/>
      <c r="GDN7" s="111"/>
      <c r="GDO7" s="111"/>
      <c r="GDP7" s="111"/>
      <c r="GDQ7" s="111"/>
      <c r="GDR7" s="111"/>
      <c r="GDS7" s="111"/>
      <c r="GDT7" s="111"/>
      <c r="GDU7" s="111"/>
      <c r="GDV7" s="111"/>
      <c r="GDW7" s="111"/>
      <c r="GDX7" s="111"/>
      <c r="GDY7" s="111"/>
      <c r="GDZ7" s="111"/>
      <c r="GEA7" s="111"/>
      <c r="GEB7" s="111"/>
      <c r="GEC7" s="111"/>
      <c r="GED7" s="111"/>
      <c r="GEE7" s="111"/>
      <c r="GEF7" s="111"/>
      <c r="GEG7" s="111"/>
      <c r="GEH7" s="111"/>
      <c r="GEI7" s="111"/>
      <c r="GEJ7" s="111"/>
      <c r="GEK7" s="111"/>
      <c r="GEL7" s="111"/>
      <c r="GEM7" s="111"/>
      <c r="GEN7" s="111"/>
      <c r="GEO7" s="111"/>
      <c r="GEP7" s="111"/>
      <c r="GEQ7" s="111"/>
      <c r="GER7" s="111"/>
      <c r="GES7" s="111"/>
      <c r="GET7" s="111"/>
      <c r="GEU7" s="111"/>
      <c r="GEV7" s="111"/>
      <c r="GEW7" s="111"/>
      <c r="GEX7" s="111"/>
      <c r="GEY7" s="111"/>
      <c r="GEZ7" s="111"/>
      <c r="GFA7" s="111"/>
      <c r="GFB7" s="111"/>
      <c r="GFC7" s="111"/>
      <c r="GFD7" s="111"/>
      <c r="GFE7" s="111"/>
      <c r="GFF7" s="111"/>
      <c r="GFG7" s="111"/>
      <c r="GFH7" s="111"/>
      <c r="GFI7" s="111"/>
      <c r="GFJ7" s="111"/>
      <c r="GFK7" s="111"/>
      <c r="GFL7" s="111"/>
      <c r="GFM7" s="111"/>
      <c r="GFN7" s="111"/>
      <c r="GFO7" s="111"/>
      <c r="GFP7" s="111"/>
      <c r="GFQ7" s="111"/>
      <c r="GFR7" s="111"/>
      <c r="GFS7" s="111"/>
      <c r="GFT7" s="111"/>
      <c r="GFU7" s="111"/>
      <c r="GFV7" s="111"/>
      <c r="GFW7" s="111"/>
      <c r="GFX7" s="111"/>
      <c r="GFY7" s="111"/>
      <c r="GFZ7" s="111"/>
      <c r="GGA7" s="111"/>
      <c r="GGB7" s="111"/>
      <c r="GGC7" s="111"/>
      <c r="GGD7" s="111"/>
      <c r="GGE7" s="111"/>
      <c r="GGF7" s="111"/>
      <c r="GGG7" s="111"/>
      <c r="GGH7" s="111"/>
      <c r="GGI7" s="111"/>
      <c r="GGJ7" s="111"/>
      <c r="GGK7" s="111"/>
      <c r="GGL7" s="111"/>
      <c r="GGM7" s="111"/>
      <c r="GGN7" s="111"/>
      <c r="GGO7" s="111"/>
      <c r="GGP7" s="111"/>
      <c r="GGQ7" s="111"/>
      <c r="GGR7" s="111"/>
      <c r="GGS7" s="111"/>
      <c r="GGT7" s="111"/>
      <c r="GGU7" s="111"/>
      <c r="GGV7" s="111"/>
      <c r="GGW7" s="111"/>
      <c r="GGX7" s="111"/>
      <c r="GGY7" s="111"/>
      <c r="GGZ7" s="111"/>
      <c r="GHA7" s="111"/>
      <c r="GHB7" s="111"/>
      <c r="GHC7" s="111"/>
      <c r="GHD7" s="111"/>
      <c r="GHE7" s="111"/>
      <c r="GHF7" s="111"/>
      <c r="GHG7" s="111"/>
      <c r="GHH7" s="111"/>
      <c r="GHI7" s="111"/>
      <c r="GHJ7" s="111"/>
      <c r="GHK7" s="111"/>
      <c r="GHL7" s="111"/>
      <c r="GHM7" s="111"/>
      <c r="GHN7" s="111"/>
      <c r="GHO7" s="111"/>
      <c r="GHP7" s="111"/>
      <c r="GHQ7" s="111"/>
      <c r="GHR7" s="111"/>
      <c r="GHS7" s="111"/>
      <c r="GHT7" s="111"/>
      <c r="GHU7" s="111"/>
      <c r="GHV7" s="111"/>
      <c r="GHW7" s="111"/>
      <c r="GHX7" s="111"/>
      <c r="GHY7" s="111"/>
      <c r="GHZ7" s="111"/>
      <c r="GIA7" s="111"/>
      <c r="GIB7" s="111"/>
      <c r="GIC7" s="111"/>
      <c r="GID7" s="111"/>
      <c r="GIE7" s="111"/>
      <c r="GIF7" s="111"/>
      <c r="GIG7" s="111"/>
      <c r="GIH7" s="111"/>
      <c r="GII7" s="111"/>
      <c r="GIJ7" s="111"/>
      <c r="GIK7" s="111"/>
      <c r="GIL7" s="111"/>
      <c r="GIM7" s="111"/>
      <c r="GIN7" s="111"/>
      <c r="GIO7" s="111"/>
      <c r="GIP7" s="111"/>
      <c r="GIQ7" s="111"/>
      <c r="GIR7" s="111"/>
      <c r="GIS7" s="111"/>
      <c r="GIT7" s="111"/>
      <c r="GIU7" s="111"/>
      <c r="GIV7" s="111"/>
      <c r="GIW7" s="111"/>
      <c r="GIX7" s="111"/>
      <c r="GIY7" s="111"/>
      <c r="GIZ7" s="111"/>
      <c r="GJA7" s="111"/>
      <c r="GJB7" s="111"/>
      <c r="GJC7" s="111"/>
      <c r="GJD7" s="111"/>
      <c r="GJE7" s="111"/>
      <c r="GJF7" s="111"/>
      <c r="GJG7" s="111"/>
      <c r="GJH7" s="111"/>
      <c r="GJI7" s="111"/>
      <c r="GJJ7" s="111"/>
      <c r="GJK7" s="111"/>
      <c r="GJL7" s="111"/>
      <c r="GJM7" s="111"/>
      <c r="GJN7" s="111"/>
      <c r="GJO7" s="111"/>
      <c r="GJP7" s="111"/>
      <c r="GJQ7" s="111"/>
      <c r="GJR7" s="111"/>
      <c r="GJS7" s="111"/>
      <c r="GJT7" s="111"/>
      <c r="GJU7" s="111"/>
      <c r="GJV7" s="111"/>
      <c r="GJW7" s="111"/>
      <c r="GJX7" s="111"/>
      <c r="GJY7" s="111"/>
      <c r="GJZ7" s="111"/>
      <c r="GKA7" s="111"/>
      <c r="GKB7" s="111"/>
      <c r="GKC7" s="111"/>
      <c r="GKD7" s="111"/>
      <c r="GKE7" s="111"/>
      <c r="GKF7" s="111"/>
      <c r="GKG7" s="111"/>
      <c r="GKH7" s="111"/>
      <c r="GKI7" s="111"/>
      <c r="GKJ7" s="111"/>
      <c r="GKK7" s="111"/>
      <c r="GKL7" s="111"/>
      <c r="GKM7" s="111"/>
      <c r="GKN7" s="111"/>
      <c r="GKO7" s="111"/>
      <c r="GKP7" s="111"/>
      <c r="GKQ7" s="111"/>
      <c r="GKR7" s="111"/>
      <c r="GKS7" s="111"/>
      <c r="GKT7" s="111"/>
      <c r="GKU7" s="111"/>
      <c r="GKV7" s="111"/>
      <c r="GKW7" s="111"/>
      <c r="GKX7" s="111"/>
      <c r="GKY7" s="111"/>
      <c r="GKZ7" s="111"/>
      <c r="GLA7" s="111"/>
      <c r="GLB7" s="111"/>
      <c r="GLC7" s="111"/>
      <c r="GLD7" s="111"/>
      <c r="GLE7" s="111"/>
      <c r="GLF7" s="111"/>
      <c r="GLG7" s="111"/>
      <c r="GLH7" s="111"/>
      <c r="GLI7" s="111"/>
      <c r="GLJ7" s="111"/>
      <c r="GLK7" s="111"/>
      <c r="GLL7" s="111"/>
      <c r="GLM7" s="111"/>
      <c r="GLN7" s="111"/>
      <c r="GLO7" s="111"/>
      <c r="GLP7" s="111"/>
      <c r="GLQ7" s="111"/>
      <c r="GLR7" s="111"/>
      <c r="GLS7" s="111"/>
      <c r="GLT7" s="111"/>
      <c r="GLU7" s="111"/>
      <c r="GLV7" s="111"/>
      <c r="GLW7" s="111"/>
      <c r="GLX7" s="111"/>
      <c r="GLY7" s="111"/>
      <c r="GLZ7" s="111"/>
      <c r="GMA7" s="111"/>
      <c r="GMB7" s="111"/>
      <c r="GMC7" s="111"/>
      <c r="GMD7" s="111"/>
      <c r="GME7" s="111"/>
      <c r="GMF7" s="111"/>
      <c r="GMG7" s="111"/>
      <c r="GMH7" s="111"/>
      <c r="GMI7" s="111"/>
      <c r="GMJ7" s="111"/>
      <c r="GMK7" s="111"/>
      <c r="GML7" s="111"/>
      <c r="GMM7" s="111"/>
      <c r="GMN7" s="111"/>
      <c r="GMO7" s="111"/>
      <c r="GMP7" s="111"/>
      <c r="GMQ7" s="111"/>
      <c r="GMR7" s="111"/>
      <c r="GMS7" s="111"/>
      <c r="GMT7" s="111"/>
      <c r="GMU7" s="111"/>
      <c r="GMV7" s="111"/>
      <c r="GMW7" s="111"/>
      <c r="GMX7" s="111"/>
      <c r="GMY7" s="111"/>
      <c r="GMZ7" s="111"/>
      <c r="GNA7" s="111"/>
      <c r="GNB7" s="111"/>
      <c r="GNC7" s="111"/>
      <c r="GND7" s="111"/>
      <c r="GNE7" s="111"/>
      <c r="GNF7" s="111"/>
      <c r="GNG7" s="111"/>
      <c r="GNH7" s="111"/>
      <c r="GNI7" s="111"/>
      <c r="GNJ7" s="111"/>
      <c r="GNK7" s="111"/>
      <c r="GNL7" s="111"/>
      <c r="GNM7" s="111"/>
      <c r="GNN7" s="111"/>
      <c r="GNO7" s="111"/>
      <c r="GNP7" s="111"/>
      <c r="GNQ7" s="111"/>
      <c r="GNR7" s="111"/>
      <c r="GNS7" s="111"/>
      <c r="GNT7" s="111"/>
      <c r="GNU7" s="111"/>
      <c r="GNV7" s="111"/>
      <c r="GNW7" s="111"/>
      <c r="GNX7" s="111"/>
      <c r="GNY7" s="111"/>
      <c r="GNZ7" s="111"/>
      <c r="GOA7" s="111"/>
      <c r="GOB7" s="111"/>
      <c r="GOC7" s="111"/>
      <c r="GOD7" s="111"/>
      <c r="GOE7" s="111"/>
      <c r="GOF7" s="111"/>
      <c r="GOG7" s="111"/>
      <c r="GOH7" s="111"/>
      <c r="GOI7" s="111"/>
      <c r="GOJ7" s="111"/>
      <c r="GOK7" s="111"/>
      <c r="GOL7" s="111"/>
      <c r="GOM7" s="111"/>
      <c r="GON7" s="111"/>
      <c r="GOO7" s="111"/>
      <c r="GOP7" s="111"/>
      <c r="GOQ7" s="111"/>
      <c r="GOR7" s="111"/>
      <c r="GOS7" s="111"/>
      <c r="GOT7" s="111"/>
      <c r="GOU7" s="111"/>
      <c r="GOV7" s="111"/>
      <c r="GOW7" s="111"/>
      <c r="GOX7" s="111"/>
      <c r="GOY7" s="111"/>
      <c r="GOZ7" s="111"/>
      <c r="GPA7" s="111"/>
      <c r="GPB7" s="111"/>
      <c r="GPC7" s="111"/>
      <c r="GPD7" s="111"/>
      <c r="GPE7" s="111"/>
      <c r="GPF7" s="111"/>
      <c r="GPG7" s="111"/>
      <c r="GPH7" s="111"/>
      <c r="GPI7" s="111"/>
      <c r="GPJ7" s="111"/>
      <c r="GPK7" s="111"/>
      <c r="GPL7" s="111"/>
      <c r="GPM7" s="111"/>
      <c r="GPN7" s="111"/>
      <c r="GPO7" s="111"/>
      <c r="GPP7" s="111"/>
      <c r="GPQ7" s="111"/>
      <c r="GPR7" s="111"/>
      <c r="GPS7" s="111"/>
      <c r="GPT7" s="111"/>
      <c r="GPU7" s="111"/>
      <c r="GPV7" s="111"/>
      <c r="GPW7" s="111"/>
      <c r="GPX7" s="111"/>
      <c r="GPY7" s="111"/>
      <c r="GPZ7" s="111"/>
      <c r="GQA7" s="111"/>
      <c r="GQB7" s="111"/>
      <c r="GQC7" s="111"/>
      <c r="GQD7" s="111"/>
      <c r="GQE7" s="111"/>
      <c r="GQF7" s="111"/>
      <c r="GQG7" s="111"/>
      <c r="GQH7" s="111"/>
      <c r="GQI7" s="111"/>
      <c r="GQJ7" s="111"/>
      <c r="GQK7" s="111"/>
      <c r="GQL7" s="111"/>
      <c r="GQM7" s="111"/>
      <c r="GQN7" s="111"/>
      <c r="GQO7" s="111"/>
      <c r="GQP7" s="111"/>
      <c r="GQQ7" s="111"/>
      <c r="GQR7" s="111"/>
      <c r="GQS7" s="111"/>
      <c r="GQT7" s="111"/>
      <c r="GQU7" s="111"/>
      <c r="GQV7" s="111"/>
      <c r="GQW7" s="111"/>
      <c r="GQX7" s="111"/>
      <c r="GQY7" s="111"/>
      <c r="GQZ7" s="111"/>
      <c r="GRA7" s="111"/>
      <c r="GRB7" s="111"/>
      <c r="GRC7" s="111"/>
      <c r="GRD7" s="111"/>
      <c r="GRE7" s="111"/>
      <c r="GRF7" s="111"/>
      <c r="GRG7" s="111"/>
      <c r="GRH7" s="111"/>
      <c r="GRI7" s="111"/>
      <c r="GRJ7" s="111"/>
      <c r="GRK7" s="111"/>
      <c r="GRL7" s="111"/>
      <c r="GRM7" s="111"/>
      <c r="GRN7" s="111"/>
      <c r="GRO7" s="111"/>
      <c r="GRP7" s="111"/>
      <c r="GRQ7" s="111"/>
      <c r="GRR7" s="111"/>
      <c r="GRS7" s="111"/>
      <c r="GRT7" s="111"/>
      <c r="GRU7" s="111"/>
      <c r="GRV7" s="111"/>
      <c r="GRW7" s="111"/>
      <c r="GRX7" s="111"/>
      <c r="GRY7" s="111"/>
      <c r="GRZ7" s="111"/>
      <c r="GSA7" s="111"/>
      <c r="GSB7" s="111"/>
      <c r="GSC7" s="111"/>
      <c r="GSD7" s="111"/>
      <c r="GSE7" s="111"/>
      <c r="GSF7" s="111"/>
      <c r="GSG7" s="111"/>
      <c r="GSH7" s="111"/>
      <c r="GSI7" s="111"/>
      <c r="GSJ7" s="111"/>
      <c r="GSK7" s="111"/>
      <c r="GSL7" s="111"/>
      <c r="GSM7" s="111"/>
      <c r="GSN7" s="111"/>
      <c r="GSO7" s="111"/>
      <c r="GSP7" s="111"/>
      <c r="GSQ7" s="111"/>
      <c r="GSR7" s="111"/>
      <c r="GSS7" s="111"/>
      <c r="GST7" s="111"/>
      <c r="GSU7" s="111"/>
      <c r="GSV7" s="111"/>
      <c r="GSW7" s="111"/>
      <c r="GSX7" s="111"/>
      <c r="GSY7" s="111"/>
      <c r="GSZ7" s="111"/>
      <c r="GTA7" s="111"/>
      <c r="GTB7" s="111"/>
      <c r="GTC7" s="111"/>
      <c r="GTD7" s="111"/>
      <c r="GTE7" s="111"/>
      <c r="GTF7" s="111"/>
      <c r="GTG7" s="111"/>
      <c r="GTH7" s="111"/>
      <c r="GTI7" s="111"/>
      <c r="GTJ7" s="111"/>
      <c r="GTK7" s="111"/>
      <c r="GTL7" s="111"/>
      <c r="GTM7" s="111"/>
      <c r="GTN7" s="111"/>
      <c r="GTO7" s="111"/>
      <c r="GTP7" s="111"/>
      <c r="GTQ7" s="111"/>
      <c r="GTR7" s="111"/>
      <c r="GTS7" s="111"/>
      <c r="GTT7" s="111"/>
      <c r="GTU7" s="111"/>
      <c r="GTV7" s="111"/>
      <c r="GTW7" s="111"/>
      <c r="GTX7" s="111"/>
      <c r="GTY7" s="111"/>
      <c r="GTZ7" s="111"/>
      <c r="GUA7" s="111"/>
      <c r="GUB7" s="111"/>
      <c r="GUC7" s="111"/>
      <c r="GUD7" s="111"/>
      <c r="GUE7" s="111"/>
      <c r="GUF7" s="111"/>
      <c r="GUG7" s="111"/>
      <c r="GUH7" s="111"/>
      <c r="GUI7" s="111"/>
      <c r="GUJ7" s="111"/>
      <c r="GUK7" s="111"/>
      <c r="GUL7" s="111"/>
      <c r="GUM7" s="111"/>
      <c r="GUN7" s="111"/>
      <c r="GUO7" s="111"/>
      <c r="GUP7" s="111"/>
      <c r="GUQ7" s="111"/>
      <c r="GUR7" s="111"/>
      <c r="GUS7" s="111"/>
      <c r="GUT7" s="111"/>
      <c r="GUU7" s="111"/>
      <c r="GUV7" s="111"/>
      <c r="GUW7" s="111"/>
      <c r="GUX7" s="111"/>
      <c r="GUY7" s="111"/>
      <c r="GUZ7" s="111"/>
      <c r="GVA7" s="111"/>
      <c r="GVB7" s="111"/>
      <c r="GVC7" s="111"/>
      <c r="GVD7" s="111"/>
      <c r="GVE7" s="111"/>
      <c r="GVF7" s="111"/>
      <c r="GVG7" s="111"/>
      <c r="GVH7" s="111"/>
      <c r="GVI7" s="111"/>
      <c r="GVJ7" s="111"/>
      <c r="GVK7" s="111"/>
      <c r="GVL7" s="111"/>
      <c r="GVM7" s="111"/>
      <c r="GVN7" s="111"/>
      <c r="GVO7" s="111"/>
      <c r="GVP7" s="111"/>
      <c r="GVQ7" s="111"/>
      <c r="GVR7" s="111"/>
      <c r="GVS7" s="111"/>
      <c r="GVT7" s="111"/>
      <c r="GVU7" s="111"/>
      <c r="GVV7" s="111"/>
      <c r="GVW7" s="111"/>
      <c r="GVX7" s="111"/>
      <c r="GVY7" s="111"/>
      <c r="GVZ7" s="111"/>
      <c r="GWA7" s="111"/>
      <c r="GWB7" s="111"/>
      <c r="GWC7" s="111"/>
      <c r="GWD7" s="111"/>
      <c r="GWE7" s="111"/>
      <c r="GWF7" s="111"/>
      <c r="GWG7" s="111"/>
      <c r="GWH7" s="111"/>
      <c r="GWI7" s="111"/>
      <c r="GWJ7" s="111"/>
      <c r="GWK7" s="111"/>
      <c r="GWL7" s="111"/>
      <c r="GWM7" s="111"/>
      <c r="GWN7" s="111"/>
      <c r="GWO7" s="111"/>
      <c r="GWP7" s="111"/>
      <c r="GWQ7" s="111"/>
      <c r="GWR7" s="111"/>
      <c r="GWS7" s="111"/>
      <c r="GWT7" s="111"/>
      <c r="GWU7" s="111"/>
      <c r="GWV7" s="111"/>
      <c r="GWW7" s="111"/>
      <c r="GWX7" s="111"/>
      <c r="GWY7" s="111"/>
      <c r="GWZ7" s="111"/>
      <c r="GXA7" s="111"/>
      <c r="GXB7" s="111"/>
      <c r="GXC7" s="111"/>
      <c r="GXD7" s="111"/>
      <c r="GXE7" s="111"/>
      <c r="GXF7" s="111"/>
      <c r="GXG7" s="111"/>
      <c r="GXH7" s="111"/>
      <c r="GXI7" s="111"/>
      <c r="GXJ7" s="111"/>
      <c r="GXK7" s="111"/>
      <c r="GXL7" s="111"/>
      <c r="GXM7" s="111"/>
      <c r="GXN7" s="111"/>
      <c r="GXO7" s="111"/>
      <c r="GXP7" s="111"/>
      <c r="GXQ7" s="111"/>
      <c r="GXR7" s="111"/>
      <c r="GXS7" s="111"/>
      <c r="GXT7" s="111"/>
      <c r="GXU7" s="111"/>
      <c r="GXV7" s="111"/>
      <c r="GXW7" s="111"/>
      <c r="GXX7" s="111"/>
      <c r="GXY7" s="111"/>
      <c r="GXZ7" s="111"/>
      <c r="GYA7" s="111"/>
      <c r="GYB7" s="111"/>
      <c r="GYC7" s="111"/>
      <c r="GYD7" s="111"/>
      <c r="GYE7" s="111"/>
      <c r="GYF7" s="111"/>
      <c r="GYG7" s="111"/>
      <c r="GYH7" s="111"/>
      <c r="GYI7" s="111"/>
      <c r="GYJ7" s="111"/>
      <c r="GYK7" s="111"/>
      <c r="GYL7" s="111"/>
      <c r="GYM7" s="111"/>
      <c r="GYN7" s="111"/>
      <c r="GYO7" s="111"/>
      <c r="GYP7" s="111"/>
      <c r="GYQ7" s="111"/>
      <c r="GYR7" s="111"/>
      <c r="GYS7" s="111"/>
      <c r="GYT7" s="111"/>
      <c r="GYU7" s="111"/>
      <c r="GYV7" s="111"/>
      <c r="GYW7" s="111"/>
      <c r="GYX7" s="111"/>
      <c r="GYY7" s="111"/>
      <c r="GYZ7" s="111"/>
      <c r="GZA7" s="111"/>
      <c r="GZB7" s="111"/>
      <c r="GZC7" s="111"/>
      <c r="GZD7" s="111"/>
      <c r="GZE7" s="111"/>
      <c r="GZF7" s="111"/>
      <c r="GZG7" s="111"/>
      <c r="GZH7" s="111"/>
      <c r="GZI7" s="111"/>
      <c r="GZJ7" s="111"/>
      <c r="GZK7" s="111"/>
      <c r="GZL7" s="111"/>
      <c r="GZM7" s="111"/>
      <c r="GZN7" s="111"/>
      <c r="GZO7" s="111"/>
      <c r="GZP7" s="111"/>
      <c r="GZQ7" s="111"/>
      <c r="GZR7" s="111"/>
      <c r="GZS7" s="111"/>
      <c r="GZT7" s="111"/>
      <c r="GZU7" s="111"/>
      <c r="GZV7" s="111"/>
      <c r="GZW7" s="111"/>
      <c r="GZX7" s="111"/>
      <c r="GZY7" s="111"/>
      <c r="GZZ7" s="111"/>
      <c r="HAA7" s="111"/>
      <c r="HAB7" s="111"/>
      <c r="HAC7" s="111"/>
      <c r="HAD7" s="111"/>
      <c r="HAE7" s="111"/>
      <c r="HAF7" s="111"/>
      <c r="HAG7" s="111"/>
      <c r="HAH7" s="111"/>
      <c r="HAI7" s="111"/>
      <c r="HAJ7" s="111"/>
      <c r="HAK7" s="111"/>
      <c r="HAL7" s="111"/>
      <c r="HAM7" s="111"/>
      <c r="HAN7" s="111"/>
      <c r="HAO7" s="111"/>
      <c r="HAP7" s="111"/>
      <c r="HAQ7" s="111"/>
      <c r="HAR7" s="111"/>
      <c r="HAS7" s="111"/>
      <c r="HAT7" s="111"/>
      <c r="HAU7" s="111"/>
      <c r="HAV7" s="111"/>
      <c r="HAW7" s="111"/>
      <c r="HAX7" s="111"/>
      <c r="HAY7" s="111"/>
      <c r="HAZ7" s="111"/>
      <c r="HBA7" s="111"/>
      <c r="HBB7" s="111"/>
      <c r="HBC7" s="111"/>
      <c r="HBD7" s="111"/>
      <c r="HBE7" s="111"/>
      <c r="HBF7" s="111"/>
      <c r="HBG7" s="111"/>
      <c r="HBH7" s="111"/>
      <c r="HBI7" s="111"/>
      <c r="HBJ7" s="111"/>
      <c r="HBK7" s="111"/>
      <c r="HBL7" s="111"/>
      <c r="HBM7" s="111"/>
      <c r="HBN7" s="111"/>
      <c r="HBO7" s="111"/>
      <c r="HBP7" s="111"/>
      <c r="HBQ7" s="111"/>
      <c r="HBR7" s="111"/>
      <c r="HBS7" s="111"/>
      <c r="HBT7" s="111"/>
      <c r="HBU7" s="111"/>
      <c r="HBV7" s="111"/>
      <c r="HBW7" s="111"/>
      <c r="HBX7" s="111"/>
      <c r="HBY7" s="111"/>
      <c r="HBZ7" s="111"/>
      <c r="HCA7" s="111"/>
      <c r="HCB7" s="111"/>
      <c r="HCC7" s="111"/>
      <c r="HCD7" s="111"/>
      <c r="HCE7" s="111"/>
      <c r="HCF7" s="111"/>
      <c r="HCG7" s="111"/>
      <c r="HCH7" s="111"/>
      <c r="HCI7" s="111"/>
      <c r="HCJ7" s="111"/>
      <c r="HCK7" s="111"/>
      <c r="HCL7" s="111"/>
      <c r="HCM7" s="111"/>
      <c r="HCN7" s="111"/>
      <c r="HCO7" s="111"/>
      <c r="HCP7" s="111"/>
      <c r="HCQ7" s="111"/>
      <c r="HCR7" s="111"/>
      <c r="HCS7" s="111"/>
      <c r="HCT7" s="111"/>
      <c r="HCU7" s="111"/>
      <c r="HCV7" s="111"/>
      <c r="HCW7" s="111"/>
      <c r="HCX7" s="111"/>
      <c r="HCY7" s="111"/>
      <c r="HCZ7" s="111"/>
      <c r="HDA7" s="111"/>
      <c r="HDB7" s="111"/>
      <c r="HDC7" s="111"/>
      <c r="HDD7" s="111"/>
      <c r="HDE7" s="111"/>
      <c r="HDF7" s="111"/>
      <c r="HDG7" s="111"/>
      <c r="HDH7" s="111"/>
      <c r="HDI7" s="111"/>
      <c r="HDJ7" s="111"/>
      <c r="HDK7" s="111"/>
      <c r="HDL7" s="111"/>
      <c r="HDM7" s="111"/>
      <c r="HDN7" s="111"/>
      <c r="HDO7" s="111"/>
      <c r="HDP7" s="111"/>
      <c r="HDQ7" s="111"/>
      <c r="HDR7" s="111"/>
      <c r="HDS7" s="111"/>
      <c r="HDT7" s="111"/>
      <c r="HDU7" s="111"/>
      <c r="HDV7" s="111"/>
      <c r="HDW7" s="111"/>
      <c r="HDX7" s="111"/>
      <c r="HDY7" s="111"/>
      <c r="HDZ7" s="111"/>
      <c r="HEA7" s="111"/>
      <c r="HEB7" s="111"/>
      <c r="HEC7" s="111"/>
      <c r="HED7" s="111"/>
      <c r="HEE7" s="111"/>
      <c r="HEF7" s="111"/>
      <c r="HEG7" s="111"/>
      <c r="HEH7" s="111"/>
      <c r="HEI7" s="111"/>
      <c r="HEJ7" s="111"/>
      <c r="HEK7" s="111"/>
      <c r="HEL7" s="111"/>
      <c r="HEM7" s="111"/>
      <c r="HEN7" s="111"/>
      <c r="HEO7" s="111"/>
      <c r="HEP7" s="111"/>
      <c r="HEQ7" s="111"/>
      <c r="HER7" s="111"/>
      <c r="HES7" s="111"/>
      <c r="HET7" s="111"/>
      <c r="HEU7" s="111"/>
      <c r="HEV7" s="111"/>
      <c r="HEW7" s="111"/>
      <c r="HEX7" s="111"/>
      <c r="HEY7" s="111"/>
      <c r="HEZ7" s="111"/>
      <c r="HFA7" s="111"/>
      <c r="HFB7" s="111"/>
      <c r="HFC7" s="111"/>
      <c r="HFD7" s="111"/>
      <c r="HFE7" s="111"/>
      <c r="HFF7" s="111"/>
      <c r="HFG7" s="111"/>
      <c r="HFH7" s="111"/>
      <c r="HFI7" s="111"/>
      <c r="HFJ7" s="111"/>
      <c r="HFK7" s="111"/>
      <c r="HFL7" s="111"/>
      <c r="HFM7" s="111"/>
      <c r="HFN7" s="111"/>
      <c r="HFO7" s="111"/>
      <c r="HFP7" s="111"/>
      <c r="HFQ7" s="111"/>
      <c r="HFR7" s="111"/>
      <c r="HFS7" s="111"/>
      <c r="HFT7" s="111"/>
      <c r="HFU7" s="111"/>
      <c r="HFV7" s="111"/>
      <c r="HFW7" s="111"/>
      <c r="HFX7" s="111"/>
      <c r="HFY7" s="111"/>
      <c r="HFZ7" s="111"/>
      <c r="HGA7" s="111"/>
      <c r="HGB7" s="111"/>
      <c r="HGC7" s="111"/>
      <c r="HGD7" s="111"/>
      <c r="HGE7" s="111"/>
      <c r="HGF7" s="111"/>
      <c r="HGG7" s="111"/>
      <c r="HGH7" s="111"/>
      <c r="HGI7" s="111"/>
      <c r="HGJ7" s="111"/>
      <c r="HGK7" s="111"/>
      <c r="HGL7" s="111"/>
      <c r="HGM7" s="111"/>
      <c r="HGN7" s="111"/>
      <c r="HGO7" s="111"/>
      <c r="HGP7" s="111"/>
      <c r="HGQ7" s="111"/>
      <c r="HGR7" s="111"/>
      <c r="HGS7" s="111"/>
      <c r="HGT7" s="111"/>
      <c r="HGU7" s="111"/>
      <c r="HGV7" s="111"/>
      <c r="HGW7" s="111"/>
      <c r="HGX7" s="111"/>
      <c r="HGY7" s="111"/>
      <c r="HGZ7" s="111"/>
      <c r="HHA7" s="111"/>
      <c r="HHB7" s="111"/>
      <c r="HHC7" s="111"/>
      <c r="HHD7" s="111"/>
      <c r="HHE7" s="111"/>
      <c r="HHF7" s="111"/>
      <c r="HHG7" s="111"/>
      <c r="HHH7" s="111"/>
      <c r="HHI7" s="111"/>
      <c r="HHJ7" s="111"/>
      <c r="HHK7" s="111"/>
      <c r="HHL7" s="111"/>
      <c r="HHM7" s="111"/>
      <c r="HHN7" s="111"/>
      <c r="HHO7" s="111"/>
      <c r="HHP7" s="111"/>
      <c r="HHQ7" s="111"/>
      <c r="HHR7" s="111"/>
      <c r="HHS7" s="111"/>
      <c r="HHT7" s="111"/>
      <c r="HHU7" s="111"/>
      <c r="HHV7" s="111"/>
      <c r="HHW7" s="111"/>
      <c r="HHX7" s="111"/>
      <c r="HHY7" s="111"/>
      <c r="HHZ7" s="111"/>
      <c r="HIA7" s="111"/>
      <c r="HIB7" s="111"/>
      <c r="HIC7" s="111"/>
      <c r="HID7" s="111"/>
      <c r="HIE7" s="111"/>
      <c r="HIF7" s="111"/>
      <c r="HIG7" s="111"/>
      <c r="HIH7" s="111"/>
      <c r="HII7" s="111"/>
      <c r="HIJ7" s="111"/>
      <c r="HIK7" s="111"/>
      <c r="HIL7" s="111"/>
      <c r="HIM7" s="111"/>
      <c r="HIN7" s="111"/>
      <c r="HIO7" s="111"/>
      <c r="HIP7" s="111"/>
      <c r="HIQ7" s="111"/>
      <c r="HIR7" s="111"/>
      <c r="HIS7" s="111"/>
      <c r="HIT7" s="111"/>
      <c r="HIU7" s="111"/>
      <c r="HIV7" s="111"/>
      <c r="HIW7" s="111"/>
      <c r="HIX7" s="111"/>
      <c r="HIY7" s="111"/>
      <c r="HIZ7" s="111"/>
      <c r="HJA7" s="111"/>
      <c r="HJB7" s="111"/>
      <c r="HJC7" s="111"/>
      <c r="HJD7" s="111"/>
      <c r="HJE7" s="111"/>
      <c r="HJF7" s="111"/>
      <c r="HJG7" s="111"/>
      <c r="HJH7" s="111"/>
      <c r="HJI7" s="111"/>
      <c r="HJJ7" s="111"/>
      <c r="HJK7" s="111"/>
      <c r="HJL7" s="111"/>
      <c r="HJM7" s="111"/>
      <c r="HJN7" s="111"/>
      <c r="HJO7" s="111"/>
      <c r="HJP7" s="111"/>
      <c r="HJQ7" s="111"/>
      <c r="HJR7" s="111"/>
      <c r="HJS7" s="111"/>
      <c r="HJT7" s="111"/>
      <c r="HJU7" s="111"/>
      <c r="HJV7" s="111"/>
      <c r="HJW7" s="111"/>
      <c r="HJX7" s="111"/>
      <c r="HJY7" s="111"/>
      <c r="HJZ7" s="111"/>
      <c r="HKA7" s="111"/>
      <c r="HKB7" s="111"/>
      <c r="HKC7" s="111"/>
      <c r="HKD7" s="111"/>
      <c r="HKE7" s="111"/>
      <c r="HKF7" s="111"/>
      <c r="HKG7" s="111"/>
      <c r="HKH7" s="111"/>
      <c r="HKI7" s="111"/>
      <c r="HKJ7" s="111"/>
      <c r="HKK7" s="111"/>
      <c r="HKL7" s="111"/>
      <c r="HKM7" s="111"/>
      <c r="HKN7" s="111"/>
      <c r="HKO7" s="111"/>
      <c r="HKP7" s="111"/>
      <c r="HKQ7" s="111"/>
      <c r="HKR7" s="111"/>
      <c r="HKS7" s="111"/>
      <c r="HKT7" s="111"/>
      <c r="HKU7" s="111"/>
      <c r="HKV7" s="111"/>
      <c r="HKW7" s="111"/>
      <c r="HKX7" s="111"/>
      <c r="HKY7" s="111"/>
      <c r="HKZ7" s="111"/>
      <c r="HLA7" s="111"/>
      <c r="HLB7" s="111"/>
      <c r="HLC7" s="111"/>
      <c r="HLD7" s="111"/>
      <c r="HLE7" s="111"/>
      <c r="HLF7" s="111"/>
      <c r="HLG7" s="111"/>
      <c r="HLH7" s="111"/>
      <c r="HLI7" s="111"/>
      <c r="HLJ7" s="111"/>
      <c r="HLK7" s="111"/>
      <c r="HLL7" s="111"/>
      <c r="HLM7" s="111"/>
      <c r="HLN7" s="111"/>
      <c r="HLO7" s="111"/>
      <c r="HLP7" s="111"/>
      <c r="HLQ7" s="111"/>
      <c r="HLR7" s="111"/>
      <c r="HLS7" s="111"/>
      <c r="HLT7" s="111"/>
      <c r="HLU7" s="111"/>
      <c r="HLV7" s="111"/>
      <c r="HLW7" s="111"/>
      <c r="HLX7" s="111"/>
      <c r="HLY7" s="111"/>
      <c r="HLZ7" s="111"/>
      <c r="HMA7" s="111"/>
      <c r="HMB7" s="111"/>
      <c r="HMC7" s="111"/>
      <c r="HMD7" s="111"/>
      <c r="HME7" s="111"/>
      <c r="HMF7" s="111"/>
      <c r="HMG7" s="111"/>
      <c r="HMH7" s="111"/>
      <c r="HMI7" s="111"/>
      <c r="HMJ7" s="111"/>
      <c r="HMK7" s="111"/>
      <c r="HML7" s="111"/>
      <c r="HMM7" s="111"/>
      <c r="HMN7" s="111"/>
      <c r="HMO7" s="111"/>
      <c r="HMP7" s="111"/>
      <c r="HMQ7" s="111"/>
      <c r="HMR7" s="111"/>
      <c r="HMS7" s="111"/>
      <c r="HMT7" s="111"/>
      <c r="HMU7" s="111"/>
      <c r="HMV7" s="111"/>
      <c r="HMW7" s="111"/>
      <c r="HMX7" s="111"/>
      <c r="HMY7" s="111"/>
      <c r="HMZ7" s="111"/>
      <c r="HNA7" s="111"/>
      <c r="HNB7" s="111"/>
      <c r="HNC7" s="111"/>
      <c r="HND7" s="111"/>
      <c r="HNE7" s="111"/>
      <c r="HNF7" s="111"/>
      <c r="HNG7" s="111"/>
      <c r="HNH7" s="111"/>
      <c r="HNI7" s="111"/>
      <c r="HNJ7" s="111"/>
      <c r="HNK7" s="111"/>
      <c r="HNL7" s="111"/>
      <c r="HNM7" s="111"/>
      <c r="HNN7" s="111"/>
      <c r="HNO7" s="111"/>
      <c r="HNP7" s="111"/>
      <c r="HNQ7" s="111"/>
      <c r="HNR7" s="111"/>
      <c r="HNS7" s="111"/>
      <c r="HNT7" s="111"/>
      <c r="HNU7" s="111"/>
      <c r="HNV7" s="111"/>
      <c r="HNW7" s="111"/>
      <c r="HNX7" s="111"/>
      <c r="HNY7" s="111"/>
      <c r="HNZ7" s="111"/>
      <c r="HOA7" s="111"/>
      <c r="HOB7" s="111"/>
      <c r="HOC7" s="111"/>
      <c r="HOD7" s="111"/>
      <c r="HOE7" s="111"/>
      <c r="HOF7" s="111"/>
      <c r="HOG7" s="111"/>
      <c r="HOH7" s="111"/>
      <c r="HOI7" s="111"/>
      <c r="HOJ7" s="111"/>
      <c r="HOK7" s="111"/>
      <c r="HOL7" s="111"/>
      <c r="HOM7" s="111"/>
      <c r="HON7" s="111"/>
      <c r="HOO7" s="111"/>
      <c r="HOP7" s="111"/>
      <c r="HOQ7" s="111"/>
      <c r="HOR7" s="111"/>
      <c r="HOS7" s="111"/>
      <c r="HOT7" s="111"/>
      <c r="HOU7" s="111"/>
      <c r="HOV7" s="111"/>
      <c r="HOW7" s="111"/>
      <c r="HOX7" s="111"/>
      <c r="HOY7" s="111"/>
      <c r="HOZ7" s="111"/>
      <c r="HPA7" s="111"/>
      <c r="HPB7" s="111"/>
      <c r="HPC7" s="111"/>
      <c r="HPD7" s="111"/>
      <c r="HPE7" s="111"/>
      <c r="HPF7" s="111"/>
      <c r="HPG7" s="111"/>
      <c r="HPH7" s="111"/>
      <c r="HPI7" s="111"/>
      <c r="HPJ7" s="111"/>
      <c r="HPK7" s="111"/>
      <c r="HPL7" s="111"/>
      <c r="HPM7" s="111"/>
      <c r="HPN7" s="111"/>
      <c r="HPO7" s="111"/>
      <c r="HPP7" s="111"/>
      <c r="HPQ7" s="111"/>
      <c r="HPR7" s="111"/>
      <c r="HPS7" s="111"/>
      <c r="HPT7" s="111"/>
      <c r="HPU7" s="111"/>
      <c r="HPV7" s="111"/>
      <c r="HPW7" s="111"/>
      <c r="HPX7" s="111"/>
      <c r="HPY7" s="111"/>
      <c r="HPZ7" s="111"/>
      <c r="HQA7" s="111"/>
      <c r="HQB7" s="111"/>
      <c r="HQC7" s="111"/>
      <c r="HQD7" s="111"/>
      <c r="HQE7" s="111"/>
      <c r="HQF7" s="111"/>
      <c r="HQG7" s="111"/>
      <c r="HQH7" s="111"/>
      <c r="HQI7" s="111"/>
      <c r="HQJ7" s="111"/>
      <c r="HQK7" s="111"/>
      <c r="HQL7" s="111"/>
      <c r="HQM7" s="111"/>
      <c r="HQN7" s="111"/>
      <c r="HQO7" s="111"/>
      <c r="HQP7" s="111"/>
      <c r="HQQ7" s="111"/>
      <c r="HQR7" s="111"/>
      <c r="HQS7" s="111"/>
      <c r="HQT7" s="111"/>
      <c r="HQU7" s="111"/>
      <c r="HQV7" s="111"/>
      <c r="HQW7" s="111"/>
      <c r="HQX7" s="111"/>
      <c r="HQY7" s="111"/>
      <c r="HQZ7" s="111"/>
      <c r="HRA7" s="111"/>
      <c r="HRB7" s="111"/>
      <c r="HRC7" s="111"/>
      <c r="HRD7" s="111"/>
      <c r="HRE7" s="111"/>
      <c r="HRF7" s="111"/>
      <c r="HRG7" s="111"/>
      <c r="HRH7" s="111"/>
      <c r="HRI7" s="111"/>
      <c r="HRJ7" s="111"/>
      <c r="HRK7" s="111"/>
      <c r="HRL7" s="111"/>
      <c r="HRM7" s="111"/>
      <c r="HRN7" s="111"/>
      <c r="HRO7" s="111"/>
      <c r="HRP7" s="111"/>
      <c r="HRQ7" s="111"/>
      <c r="HRR7" s="111"/>
      <c r="HRS7" s="111"/>
      <c r="HRT7" s="111"/>
      <c r="HRU7" s="111"/>
      <c r="HRV7" s="111"/>
      <c r="HRW7" s="111"/>
      <c r="HRX7" s="111"/>
      <c r="HRY7" s="111"/>
      <c r="HRZ7" s="111"/>
      <c r="HSA7" s="111"/>
      <c r="HSB7" s="111"/>
      <c r="HSC7" s="111"/>
      <c r="HSD7" s="111"/>
      <c r="HSE7" s="111"/>
      <c r="HSF7" s="111"/>
      <c r="HSG7" s="111"/>
      <c r="HSH7" s="111"/>
      <c r="HSI7" s="111"/>
      <c r="HSJ7" s="111"/>
      <c r="HSK7" s="111"/>
      <c r="HSL7" s="111"/>
      <c r="HSM7" s="111"/>
      <c r="HSN7" s="111"/>
      <c r="HSO7" s="111"/>
      <c r="HSP7" s="111"/>
      <c r="HSQ7" s="111"/>
      <c r="HSR7" s="111"/>
      <c r="HSS7" s="111"/>
      <c r="HST7" s="111"/>
      <c r="HSU7" s="111"/>
      <c r="HSV7" s="111"/>
      <c r="HSW7" s="111"/>
      <c r="HSX7" s="111"/>
      <c r="HSY7" s="111"/>
      <c r="HSZ7" s="111"/>
      <c r="HTA7" s="111"/>
      <c r="HTB7" s="111"/>
      <c r="HTC7" s="111"/>
      <c r="HTD7" s="111"/>
      <c r="HTE7" s="111"/>
      <c r="HTF7" s="111"/>
      <c r="HTG7" s="111"/>
      <c r="HTH7" s="111"/>
      <c r="HTI7" s="111"/>
      <c r="HTJ7" s="111"/>
      <c r="HTK7" s="111"/>
      <c r="HTL7" s="111"/>
      <c r="HTM7" s="111"/>
      <c r="HTN7" s="111"/>
      <c r="HTO7" s="111"/>
      <c r="HTP7" s="111"/>
      <c r="HTQ7" s="111"/>
      <c r="HTR7" s="111"/>
      <c r="HTS7" s="111"/>
      <c r="HTT7" s="111"/>
      <c r="HTU7" s="111"/>
      <c r="HTV7" s="111"/>
      <c r="HTW7" s="111"/>
      <c r="HTX7" s="111"/>
      <c r="HTY7" s="111"/>
      <c r="HTZ7" s="111"/>
      <c r="HUA7" s="111"/>
      <c r="HUB7" s="111"/>
      <c r="HUC7" s="111"/>
      <c r="HUD7" s="111"/>
      <c r="HUE7" s="111"/>
      <c r="HUF7" s="111"/>
      <c r="HUG7" s="111"/>
      <c r="HUH7" s="111"/>
      <c r="HUI7" s="111"/>
      <c r="HUJ7" s="111"/>
      <c r="HUK7" s="111"/>
      <c r="HUL7" s="111"/>
      <c r="HUM7" s="111"/>
      <c r="HUN7" s="111"/>
      <c r="HUO7" s="111"/>
      <c r="HUP7" s="111"/>
      <c r="HUQ7" s="111"/>
      <c r="HUR7" s="111"/>
      <c r="HUS7" s="111"/>
      <c r="HUT7" s="111"/>
      <c r="HUU7" s="111"/>
      <c r="HUV7" s="111"/>
      <c r="HUW7" s="111"/>
      <c r="HUX7" s="111"/>
      <c r="HUY7" s="111"/>
      <c r="HUZ7" s="111"/>
      <c r="HVA7" s="111"/>
      <c r="HVB7" s="111"/>
      <c r="HVC7" s="111"/>
      <c r="HVD7" s="111"/>
      <c r="HVE7" s="111"/>
      <c r="HVF7" s="111"/>
      <c r="HVG7" s="111"/>
      <c r="HVH7" s="111"/>
      <c r="HVI7" s="111"/>
      <c r="HVJ7" s="111"/>
      <c r="HVK7" s="111"/>
      <c r="HVL7" s="111"/>
      <c r="HVM7" s="111"/>
      <c r="HVN7" s="111"/>
      <c r="HVO7" s="111"/>
      <c r="HVP7" s="111"/>
      <c r="HVQ7" s="111"/>
      <c r="HVR7" s="111"/>
      <c r="HVS7" s="111"/>
      <c r="HVT7" s="111"/>
      <c r="HVU7" s="111"/>
      <c r="HVV7" s="111"/>
      <c r="HVW7" s="111"/>
      <c r="HVX7" s="111"/>
      <c r="HVY7" s="111"/>
      <c r="HVZ7" s="111"/>
      <c r="HWA7" s="111"/>
      <c r="HWB7" s="111"/>
      <c r="HWC7" s="111"/>
      <c r="HWD7" s="111"/>
      <c r="HWE7" s="111"/>
      <c r="HWF7" s="111"/>
      <c r="HWG7" s="111"/>
      <c r="HWH7" s="111"/>
      <c r="HWI7" s="111"/>
      <c r="HWJ7" s="111"/>
      <c r="HWK7" s="111"/>
      <c r="HWL7" s="111"/>
      <c r="HWM7" s="111"/>
      <c r="HWN7" s="111"/>
      <c r="HWO7" s="111"/>
      <c r="HWP7" s="111"/>
      <c r="HWQ7" s="111"/>
      <c r="HWR7" s="111"/>
      <c r="HWS7" s="111"/>
      <c r="HWT7" s="111"/>
      <c r="HWU7" s="111"/>
      <c r="HWV7" s="111"/>
      <c r="HWW7" s="111"/>
      <c r="HWX7" s="111"/>
      <c r="HWY7" s="111"/>
      <c r="HWZ7" s="111"/>
      <c r="HXA7" s="111"/>
      <c r="HXB7" s="111"/>
      <c r="HXC7" s="111"/>
      <c r="HXD7" s="111"/>
      <c r="HXE7" s="111"/>
      <c r="HXF7" s="111"/>
      <c r="HXG7" s="111"/>
      <c r="HXH7" s="111"/>
      <c r="HXI7" s="111"/>
      <c r="HXJ7" s="111"/>
      <c r="HXK7" s="111"/>
      <c r="HXL7" s="111"/>
      <c r="HXM7" s="111"/>
      <c r="HXN7" s="111"/>
      <c r="HXO7" s="111"/>
      <c r="HXP7" s="111"/>
      <c r="HXQ7" s="111"/>
      <c r="HXR7" s="111"/>
      <c r="HXS7" s="111"/>
      <c r="HXT7" s="111"/>
      <c r="HXU7" s="111"/>
      <c r="HXV7" s="111"/>
      <c r="HXW7" s="111"/>
      <c r="HXX7" s="111"/>
      <c r="HXY7" s="111"/>
      <c r="HXZ7" s="111"/>
      <c r="HYA7" s="111"/>
      <c r="HYB7" s="111"/>
      <c r="HYC7" s="111"/>
      <c r="HYD7" s="111"/>
      <c r="HYE7" s="111"/>
      <c r="HYF7" s="111"/>
      <c r="HYG7" s="111"/>
      <c r="HYH7" s="111"/>
      <c r="HYI7" s="111"/>
      <c r="HYJ7" s="111"/>
      <c r="HYK7" s="111"/>
      <c r="HYL7" s="111"/>
      <c r="HYM7" s="111"/>
      <c r="HYN7" s="111"/>
      <c r="HYO7" s="111"/>
      <c r="HYP7" s="111"/>
      <c r="HYQ7" s="111"/>
      <c r="HYR7" s="111"/>
      <c r="HYS7" s="111"/>
      <c r="HYT7" s="111"/>
      <c r="HYU7" s="111"/>
      <c r="HYV7" s="111"/>
      <c r="HYW7" s="111"/>
      <c r="HYX7" s="111"/>
      <c r="HYY7" s="111"/>
      <c r="HYZ7" s="111"/>
      <c r="HZA7" s="111"/>
      <c r="HZB7" s="111"/>
      <c r="HZC7" s="111"/>
      <c r="HZD7" s="111"/>
      <c r="HZE7" s="111"/>
      <c r="HZF7" s="111"/>
      <c r="HZG7" s="111"/>
      <c r="HZH7" s="111"/>
      <c r="HZI7" s="111"/>
      <c r="HZJ7" s="111"/>
      <c r="HZK7" s="111"/>
      <c r="HZL7" s="111"/>
      <c r="HZM7" s="111"/>
      <c r="HZN7" s="111"/>
      <c r="HZO7" s="111"/>
      <c r="HZP7" s="111"/>
      <c r="HZQ7" s="111"/>
      <c r="HZR7" s="111"/>
      <c r="HZS7" s="111"/>
      <c r="HZT7" s="111"/>
      <c r="HZU7" s="111"/>
      <c r="HZV7" s="111"/>
      <c r="HZW7" s="111"/>
      <c r="HZX7" s="111"/>
      <c r="HZY7" s="111"/>
      <c r="HZZ7" s="111"/>
      <c r="IAA7" s="111"/>
      <c r="IAB7" s="111"/>
      <c r="IAC7" s="111"/>
      <c r="IAD7" s="111"/>
      <c r="IAE7" s="111"/>
      <c r="IAF7" s="111"/>
      <c r="IAG7" s="111"/>
      <c r="IAH7" s="111"/>
      <c r="IAI7" s="111"/>
      <c r="IAJ7" s="111"/>
      <c r="IAK7" s="111"/>
      <c r="IAL7" s="111"/>
      <c r="IAM7" s="111"/>
      <c r="IAN7" s="111"/>
      <c r="IAO7" s="111"/>
      <c r="IAP7" s="111"/>
      <c r="IAQ7" s="111"/>
      <c r="IAR7" s="111"/>
      <c r="IAS7" s="111"/>
      <c r="IAT7" s="111"/>
      <c r="IAU7" s="111"/>
      <c r="IAV7" s="111"/>
      <c r="IAW7" s="111"/>
      <c r="IAX7" s="111"/>
      <c r="IAY7" s="111"/>
      <c r="IAZ7" s="111"/>
      <c r="IBA7" s="111"/>
      <c r="IBB7" s="111"/>
      <c r="IBC7" s="111"/>
      <c r="IBD7" s="111"/>
      <c r="IBE7" s="111"/>
      <c r="IBF7" s="111"/>
      <c r="IBG7" s="111"/>
      <c r="IBH7" s="111"/>
      <c r="IBI7" s="111"/>
      <c r="IBJ7" s="111"/>
      <c r="IBK7" s="111"/>
      <c r="IBL7" s="111"/>
      <c r="IBM7" s="111"/>
      <c r="IBN7" s="111"/>
      <c r="IBO7" s="111"/>
      <c r="IBP7" s="111"/>
      <c r="IBQ7" s="111"/>
      <c r="IBR7" s="111"/>
      <c r="IBS7" s="111"/>
      <c r="IBT7" s="111"/>
      <c r="IBU7" s="111"/>
      <c r="IBV7" s="111"/>
      <c r="IBW7" s="111"/>
      <c r="IBX7" s="111"/>
      <c r="IBY7" s="111"/>
      <c r="IBZ7" s="111"/>
      <c r="ICA7" s="111"/>
      <c r="ICB7" s="111"/>
      <c r="ICC7" s="111"/>
      <c r="ICD7" s="111"/>
      <c r="ICE7" s="111"/>
      <c r="ICF7" s="111"/>
      <c r="ICG7" s="111"/>
      <c r="ICH7" s="111"/>
      <c r="ICI7" s="111"/>
      <c r="ICJ7" s="111"/>
      <c r="ICK7" s="111"/>
      <c r="ICL7" s="111"/>
      <c r="ICM7" s="111"/>
      <c r="ICN7" s="111"/>
      <c r="ICO7" s="111"/>
      <c r="ICP7" s="111"/>
      <c r="ICQ7" s="111"/>
      <c r="ICR7" s="111"/>
      <c r="ICS7" s="111"/>
      <c r="ICT7" s="111"/>
      <c r="ICU7" s="111"/>
      <c r="ICV7" s="111"/>
      <c r="ICW7" s="111"/>
      <c r="ICX7" s="111"/>
      <c r="ICY7" s="111"/>
      <c r="ICZ7" s="111"/>
      <c r="IDA7" s="111"/>
      <c r="IDB7" s="111"/>
      <c r="IDC7" s="111"/>
      <c r="IDD7" s="111"/>
      <c r="IDE7" s="111"/>
      <c r="IDF7" s="111"/>
      <c r="IDG7" s="111"/>
      <c r="IDH7" s="111"/>
      <c r="IDI7" s="111"/>
      <c r="IDJ7" s="111"/>
      <c r="IDK7" s="111"/>
      <c r="IDL7" s="111"/>
      <c r="IDM7" s="111"/>
      <c r="IDN7" s="111"/>
      <c r="IDO7" s="111"/>
      <c r="IDP7" s="111"/>
      <c r="IDQ7" s="111"/>
      <c r="IDR7" s="111"/>
      <c r="IDS7" s="111"/>
      <c r="IDT7" s="111"/>
      <c r="IDU7" s="111"/>
      <c r="IDV7" s="111"/>
      <c r="IDW7" s="111"/>
      <c r="IDX7" s="111"/>
      <c r="IDY7" s="111"/>
      <c r="IDZ7" s="111"/>
      <c r="IEA7" s="111"/>
      <c r="IEB7" s="111"/>
      <c r="IEC7" s="111"/>
      <c r="IED7" s="111"/>
      <c r="IEE7" s="111"/>
      <c r="IEF7" s="111"/>
      <c r="IEG7" s="111"/>
      <c r="IEH7" s="111"/>
      <c r="IEI7" s="111"/>
      <c r="IEJ7" s="111"/>
      <c r="IEK7" s="111"/>
      <c r="IEL7" s="111"/>
      <c r="IEM7" s="111"/>
      <c r="IEN7" s="111"/>
      <c r="IEO7" s="111"/>
      <c r="IEP7" s="111"/>
      <c r="IEQ7" s="111"/>
      <c r="IER7" s="111"/>
      <c r="IES7" s="111"/>
      <c r="IET7" s="111"/>
      <c r="IEU7" s="111"/>
      <c r="IEV7" s="111"/>
      <c r="IEW7" s="111"/>
      <c r="IEX7" s="111"/>
      <c r="IEY7" s="111"/>
      <c r="IEZ7" s="111"/>
      <c r="IFA7" s="111"/>
      <c r="IFB7" s="111"/>
      <c r="IFC7" s="111"/>
      <c r="IFD7" s="111"/>
      <c r="IFE7" s="111"/>
      <c r="IFF7" s="111"/>
      <c r="IFG7" s="111"/>
      <c r="IFH7" s="111"/>
      <c r="IFI7" s="111"/>
      <c r="IFJ7" s="111"/>
      <c r="IFK7" s="111"/>
      <c r="IFL7" s="111"/>
      <c r="IFM7" s="111"/>
      <c r="IFN7" s="111"/>
      <c r="IFO7" s="111"/>
      <c r="IFP7" s="111"/>
      <c r="IFQ7" s="111"/>
      <c r="IFR7" s="111"/>
      <c r="IFS7" s="111"/>
      <c r="IFT7" s="111"/>
      <c r="IFU7" s="111"/>
      <c r="IFV7" s="111"/>
      <c r="IFW7" s="111"/>
      <c r="IFX7" s="111"/>
      <c r="IFY7" s="111"/>
      <c r="IFZ7" s="111"/>
      <c r="IGA7" s="111"/>
      <c r="IGB7" s="111"/>
      <c r="IGC7" s="111"/>
      <c r="IGD7" s="111"/>
      <c r="IGE7" s="111"/>
      <c r="IGF7" s="111"/>
      <c r="IGG7" s="111"/>
      <c r="IGH7" s="111"/>
      <c r="IGI7" s="111"/>
      <c r="IGJ7" s="111"/>
      <c r="IGK7" s="111"/>
      <c r="IGL7" s="111"/>
      <c r="IGM7" s="111"/>
      <c r="IGN7" s="111"/>
      <c r="IGO7" s="111"/>
      <c r="IGP7" s="111"/>
      <c r="IGQ7" s="111"/>
      <c r="IGR7" s="111"/>
      <c r="IGS7" s="111"/>
      <c r="IGT7" s="111"/>
      <c r="IGU7" s="111"/>
      <c r="IGV7" s="111"/>
      <c r="IGW7" s="111"/>
      <c r="IGX7" s="111"/>
      <c r="IGY7" s="111"/>
      <c r="IGZ7" s="111"/>
      <c r="IHA7" s="111"/>
      <c r="IHB7" s="111"/>
      <c r="IHC7" s="111"/>
      <c r="IHD7" s="111"/>
      <c r="IHE7" s="111"/>
      <c r="IHF7" s="111"/>
      <c r="IHG7" s="111"/>
      <c r="IHH7" s="111"/>
      <c r="IHI7" s="111"/>
      <c r="IHJ7" s="111"/>
      <c r="IHK7" s="111"/>
      <c r="IHL7" s="111"/>
      <c r="IHM7" s="111"/>
      <c r="IHN7" s="111"/>
      <c r="IHO7" s="111"/>
      <c r="IHP7" s="111"/>
      <c r="IHQ7" s="111"/>
      <c r="IHR7" s="111"/>
      <c r="IHS7" s="111"/>
      <c r="IHT7" s="111"/>
      <c r="IHU7" s="111"/>
      <c r="IHV7" s="111"/>
      <c r="IHW7" s="111"/>
      <c r="IHX7" s="111"/>
      <c r="IHY7" s="111"/>
      <c r="IHZ7" s="111"/>
      <c r="IIA7" s="111"/>
      <c r="IIB7" s="111"/>
      <c r="IIC7" s="111"/>
      <c r="IID7" s="111"/>
      <c r="IIE7" s="111"/>
      <c r="IIF7" s="111"/>
      <c r="IIG7" s="111"/>
      <c r="IIH7" s="111"/>
      <c r="III7" s="111"/>
      <c r="IIJ7" s="111"/>
      <c r="IIK7" s="111"/>
      <c r="IIL7" s="111"/>
      <c r="IIM7" s="111"/>
      <c r="IIN7" s="111"/>
      <c r="IIO7" s="111"/>
      <c r="IIP7" s="111"/>
      <c r="IIQ7" s="111"/>
      <c r="IIR7" s="111"/>
      <c r="IIS7" s="111"/>
      <c r="IIT7" s="111"/>
      <c r="IIU7" s="111"/>
      <c r="IIV7" s="111"/>
      <c r="IIW7" s="111"/>
      <c r="IIX7" s="111"/>
      <c r="IIY7" s="111"/>
      <c r="IIZ7" s="111"/>
      <c r="IJA7" s="111"/>
      <c r="IJB7" s="111"/>
      <c r="IJC7" s="111"/>
      <c r="IJD7" s="111"/>
      <c r="IJE7" s="111"/>
      <c r="IJF7" s="111"/>
      <c r="IJG7" s="111"/>
      <c r="IJH7" s="111"/>
      <c r="IJI7" s="111"/>
      <c r="IJJ7" s="111"/>
      <c r="IJK7" s="111"/>
      <c r="IJL7" s="111"/>
      <c r="IJM7" s="111"/>
      <c r="IJN7" s="111"/>
      <c r="IJO7" s="111"/>
      <c r="IJP7" s="111"/>
      <c r="IJQ7" s="111"/>
      <c r="IJR7" s="111"/>
      <c r="IJS7" s="111"/>
      <c r="IJT7" s="111"/>
      <c r="IJU7" s="111"/>
      <c r="IJV7" s="111"/>
      <c r="IJW7" s="111"/>
      <c r="IJX7" s="111"/>
      <c r="IJY7" s="111"/>
      <c r="IJZ7" s="111"/>
      <c r="IKA7" s="111"/>
      <c r="IKB7" s="111"/>
      <c r="IKC7" s="111"/>
      <c r="IKD7" s="111"/>
      <c r="IKE7" s="111"/>
      <c r="IKF7" s="111"/>
      <c r="IKG7" s="111"/>
      <c r="IKH7" s="111"/>
      <c r="IKI7" s="111"/>
      <c r="IKJ7" s="111"/>
      <c r="IKK7" s="111"/>
      <c r="IKL7" s="111"/>
      <c r="IKM7" s="111"/>
      <c r="IKN7" s="111"/>
      <c r="IKO7" s="111"/>
      <c r="IKP7" s="111"/>
      <c r="IKQ7" s="111"/>
      <c r="IKR7" s="111"/>
      <c r="IKS7" s="111"/>
      <c r="IKT7" s="111"/>
      <c r="IKU7" s="111"/>
      <c r="IKV7" s="111"/>
      <c r="IKW7" s="111"/>
      <c r="IKX7" s="111"/>
      <c r="IKY7" s="111"/>
      <c r="IKZ7" s="111"/>
      <c r="ILA7" s="111"/>
      <c r="ILB7" s="111"/>
      <c r="ILC7" s="111"/>
      <c r="ILD7" s="111"/>
      <c r="ILE7" s="111"/>
      <c r="ILF7" s="111"/>
      <c r="ILG7" s="111"/>
      <c r="ILH7" s="111"/>
      <c r="ILI7" s="111"/>
      <c r="ILJ7" s="111"/>
      <c r="ILK7" s="111"/>
      <c r="ILL7" s="111"/>
      <c r="ILM7" s="111"/>
      <c r="ILN7" s="111"/>
      <c r="ILO7" s="111"/>
      <c r="ILP7" s="111"/>
      <c r="ILQ7" s="111"/>
      <c r="ILR7" s="111"/>
      <c r="ILS7" s="111"/>
      <c r="ILT7" s="111"/>
      <c r="ILU7" s="111"/>
      <c r="ILV7" s="111"/>
      <c r="ILW7" s="111"/>
      <c r="ILX7" s="111"/>
      <c r="ILY7" s="111"/>
      <c r="ILZ7" s="111"/>
      <c r="IMA7" s="111"/>
      <c r="IMB7" s="111"/>
      <c r="IMC7" s="111"/>
      <c r="IMD7" s="111"/>
      <c r="IME7" s="111"/>
      <c r="IMF7" s="111"/>
      <c r="IMG7" s="111"/>
      <c r="IMH7" s="111"/>
      <c r="IMI7" s="111"/>
      <c r="IMJ7" s="111"/>
      <c r="IMK7" s="111"/>
      <c r="IML7" s="111"/>
      <c r="IMM7" s="111"/>
      <c r="IMN7" s="111"/>
      <c r="IMO7" s="111"/>
      <c r="IMP7" s="111"/>
      <c r="IMQ7" s="111"/>
      <c r="IMR7" s="111"/>
      <c r="IMS7" s="111"/>
      <c r="IMT7" s="111"/>
      <c r="IMU7" s="111"/>
      <c r="IMV7" s="111"/>
      <c r="IMW7" s="111"/>
      <c r="IMX7" s="111"/>
      <c r="IMY7" s="111"/>
      <c r="IMZ7" s="111"/>
      <c r="INA7" s="111"/>
      <c r="INB7" s="111"/>
      <c r="INC7" s="111"/>
      <c r="IND7" s="111"/>
      <c r="INE7" s="111"/>
      <c r="INF7" s="111"/>
      <c r="ING7" s="111"/>
      <c r="INH7" s="111"/>
      <c r="INI7" s="111"/>
      <c r="INJ7" s="111"/>
      <c r="INK7" s="111"/>
      <c r="INL7" s="111"/>
      <c r="INM7" s="111"/>
      <c r="INN7" s="111"/>
      <c r="INO7" s="111"/>
      <c r="INP7" s="111"/>
      <c r="INQ7" s="111"/>
      <c r="INR7" s="111"/>
      <c r="INS7" s="111"/>
      <c r="INT7" s="111"/>
      <c r="INU7" s="111"/>
      <c r="INV7" s="111"/>
      <c r="INW7" s="111"/>
      <c r="INX7" s="111"/>
      <c r="INY7" s="111"/>
      <c r="INZ7" s="111"/>
      <c r="IOA7" s="111"/>
      <c r="IOB7" s="111"/>
      <c r="IOC7" s="111"/>
      <c r="IOD7" s="111"/>
      <c r="IOE7" s="111"/>
      <c r="IOF7" s="111"/>
      <c r="IOG7" s="111"/>
      <c r="IOH7" s="111"/>
      <c r="IOI7" s="111"/>
      <c r="IOJ7" s="111"/>
      <c r="IOK7" s="111"/>
      <c r="IOL7" s="111"/>
      <c r="IOM7" s="111"/>
      <c r="ION7" s="111"/>
      <c r="IOO7" s="111"/>
      <c r="IOP7" s="111"/>
      <c r="IOQ7" s="111"/>
      <c r="IOR7" s="111"/>
      <c r="IOS7" s="111"/>
      <c r="IOT7" s="111"/>
      <c r="IOU7" s="111"/>
      <c r="IOV7" s="111"/>
      <c r="IOW7" s="111"/>
      <c r="IOX7" s="111"/>
      <c r="IOY7" s="111"/>
      <c r="IOZ7" s="111"/>
      <c r="IPA7" s="111"/>
      <c r="IPB7" s="111"/>
      <c r="IPC7" s="111"/>
      <c r="IPD7" s="111"/>
      <c r="IPE7" s="111"/>
      <c r="IPF7" s="111"/>
      <c r="IPG7" s="111"/>
      <c r="IPH7" s="111"/>
      <c r="IPI7" s="111"/>
      <c r="IPJ7" s="111"/>
      <c r="IPK7" s="111"/>
      <c r="IPL7" s="111"/>
      <c r="IPM7" s="111"/>
      <c r="IPN7" s="111"/>
      <c r="IPO7" s="111"/>
      <c r="IPP7" s="111"/>
      <c r="IPQ7" s="111"/>
      <c r="IPR7" s="111"/>
      <c r="IPS7" s="111"/>
      <c r="IPT7" s="111"/>
      <c r="IPU7" s="111"/>
      <c r="IPV7" s="111"/>
      <c r="IPW7" s="111"/>
      <c r="IPX7" s="111"/>
      <c r="IPY7" s="111"/>
      <c r="IPZ7" s="111"/>
      <c r="IQA7" s="111"/>
      <c r="IQB7" s="111"/>
      <c r="IQC7" s="111"/>
      <c r="IQD7" s="111"/>
      <c r="IQE7" s="111"/>
      <c r="IQF7" s="111"/>
      <c r="IQG7" s="111"/>
      <c r="IQH7" s="111"/>
      <c r="IQI7" s="111"/>
      <c r="IQJ7" s="111"/>
      <c r="IQK7" s="111"/>
      <c r="IQL7" s="111"/>
      <c r="IQM7" s="111"/>
      <c r="IQN7" s="111"/>
      <c r="IQO7" s="111"/>
      <c r="IQP7" s="111"/>
      <c r="IQQ7" s="111"/>
      <c r="IQR7" s="111"/>
      <c r="IQS7" s="111"/>
      <c r="IQT7" s="111"/>
      <c r="IQU7" s="111"/>
      <c r="IQV7" s="111"/>
      <c r="IQW7" s="111"/>
      <c r="IQX7" s="111"/>
      <c r="IQY7" s="111"/>
      <c r="IQZ7" s="111"/>
      <c r="IRA7" s="111"/>
      <c r="IRB7" s="111"/>
      <c r="IRC7" s="111"/>
      <c r="IRD7" s="111"/>
      <c r="IRE7" s="111"/>
      <c r="IRF7" s="111"/>
      <c r="IRG7" s="111"/>
      <c r="IRH7" s="111"/>
      <c r="IRI7" s="111"/>
      <c r="IRJ7" s="111"/>
      <c r="IRK7" s="111"/>
      <c r="IRL7" s="111"/>
      <c r="IRM7" s="111"/>
      <c r="IRN7" s="111"/>
      <c r="IRO7" s="111"/>
      <c r="IRP7" s="111"/>
      <c r="IRQ7" s="111"/>
      <c r="IRR7" s="111"/>
      <c r="IRS7" s="111"/>
      <c r="IRT7" s="111"/>
      <c r="IRU7" s="111"/>
      <c r="IRV7" s="111"/>
      <c r="IRW7" s="111"/>
      <c r="IRX7" s="111"/>
      <c r="IRY7" s="111"/>
      <c r="IRZ7" s="111"/>
      <c r="ISA7" s="111"/>
      <c r="ISB7" s="111"/>
      <c r="ISC7" s="111"/>
      <c r="ISD7" s="111"/>
      <c r="ISE7" s="111"/>
      <c r="ISF7" s="111"/>
      <c r="ISG7" s="111"/>
      <c r="ISH7" s="111"/>
      <c r="ISI7" s="111"/>
      <c r="ISJ7" s="111"/>
      <c r="ISK7" s="111"/>
      <c r="ISL7" s="111"/>
      <c r="ISM7" s="111"/>
      <c r="ISN7" s="111"/>
      <c r="ISO7" s="111"/>
      <c r="ISP7" s="111"/>
      <c r="ISQ7" s="111"/>
      <c r="ISR7" s="111"/>
      <c r="ISS7" s="111"/>
      <c r="IST7" s="111"/>
      <c r="ISU7" s="111"/>
      <c r="ISV7" s="111"/>
      <c r="ISW7" s="111"/>
      <c r="ISX7" s="111"/>
      <c r="ISY7" s="111"/>
      <c r="ISZ7" s="111"/>
      <c r="ITA7" s="111"/>
      <c r="ITB7" s="111"/>
      <c r="ITC7" s="111"/>
      <c r="ITD7" s="111"/>
      <c r="ITE7" s="111"/>
      <c r="ITF7" s="111"/>
      <c r="ITG7" s="111"/>
      <c r="ITH7" s="111"/>
      <c r="ITI7" s="111"/>
      <c r="ITJ7" s="111"/>
      <c r="ITK7" s="111"/>
      <c r="ITL7" s="111"/>
      <c r="ITM7" s="111"/>
      <c r="ITN7" s="111"/>
      <c r="ITO7" s="111"/>
      <c r="ITP7" s="111"/>
      <c r="ITQ7" s="111"/>
      <c r="ITR7" s="111"/>
      <c r="ITS7" s="111"/>
      <c r="ITT7" s="111"/>
      <c r="ITU7" s="111"/>
      <c r="ITV7" s="111"/>
      <c r="ITW7" s="111"/>
      <c r="ITX7" s="111"/>
      <c r="ITY7" s="111"/>
      <c r="ITZ7" s="111"/>
      <c r="IUA7" s="111"/>
      <c r="IUB7" s="111"/>
      <c r="IUC7" s="111"/>
      <c r="IUD7" s="111"/>
      <c r="IUE7" s="111"/>
      <c r="IUF7" s="111"/>
      <c r="IUG7" s="111"/>
      <c r="IUH7" s="111"/>
      <c r="IUI7" s="111"/>
      <c r="IUJ7" s="111"/>
      <c r="IUK7" s="111"/>
      <c r="IUL7" s="111"/>
      <c r="IUM7" s="111"/>
      <c r="IUN7" s="111"/>
      <c r="IUO7" s="111"/>
      <c r="IUP7" s="111"/>
      <c r="IUQ7" s="111"/>
      <c r="IUR7" s="111"/>
      <c r="IUS7" s="111"/>
      <c r="IUT7" s="111"/>
      <c r="IUU7" s="111"/>
      <c r="IUV7" s="111"/>
      <c r="IUW7" s="111"/>
      <c r="IUX7" s="111"/>
      <c r="IUY7" s="111"/>
      <c r="IUZ7" s="111"/>
      <c r="IVA7" s="111"/>
      <c r="IVB7" s="111"/>
      <c r="IVC7" s="111"/>
      <c r="IVD7" s="111"/>
      <c r="IVE7" s="111"/>
      <c r="IVF7" s="111"/>
      <c r="IVG7" s="111"/>
      <c r="IVH7" s="111"/>
      <c r="IVI7" s="111"/>
      <c r="IVJ7" s="111"/>
      <c r="IVK7" s="111"/>
      <c r="IVL7" s="111"/>
      <c r="IVM7" s="111"/>
      <c r="IVN7" s="111"/>
      <c r="IVO7" s="111"/>
      <c r="IVP7" s="111"/>
      <c r="IVQ7" s="111"/>
      <c r="IVR7" s="111"/>
      <c r="IVS7" s="111"/>
      <c r="IVT7" s="111"/>
      <c r="IVU7" s="111"/>
      <c r="IVV7" s="111"/>
      <c r="IVW7" s="111"/>
      <c r="IVX7" s="111"/>
      <c r="IVY7" s="111"/>
      <c r="IVZ7" s="111"/>
      <c r="IWA7" s="111"/>
      <c r="IWB7" s="111"/>
      <c r="IWC7" s="111"/>
      <c r="IWD7" s="111"/>
      <c r="IWE7" s="111"/>
      <c r="IWF7" s="111"/>
      <c r="IWG7" s="111"/>
      <c r="IWH7" s="111"/>
      <c r="IWI7" s="111"/>
      <c r="IWJ7" s="111"/>
      <c r="IWK7" s="111"/>
      <c r="IWL7" s="111"/>
      <c r="IWM7" s="111"/>
      <c r="IWN7" s="111"/>
      <c r="IWO7" s="111"/>
      <c r="IWP7" s="111"/>
      <c r="IWQ7" s="111"/>
      <c r="IWR7" s="111"/>
      <c r="IWS7" s="111"/>
      <c r="IWT7" s="111"/>
      <c r="IWU7" s="111"/>
      <c r="IWV7" s="111"/>
      <c r="IWW7" s="111"/>
      <c r="IWX7" s="111"/>
      <c r="IWY7" s="111"/>
      <c r="IWZ7" s="111"/>
      <c r="IXA7" s="111"/>
      <c r="IXB7" s="111"/>
      <c r="IXC7" s="111"/>
      <c r="IXD7" s="111"/>
      <c r="IXE7" s="111"/>
      <c r="IXF7" s="111"/>
      <c r="IXG7" s="111"/>
      <c r="IXH7" s="111"/>
      <c r="IXI7" s="111"/>
      <c r="IXJ7" s="111"/>
      <c r="IXK7" s="111"/>
      <c r="IXL7" s="111"/>
      <c r="IXM7" s="111"/>
      <c r="IXN7" s="111"/>
      <c r="IXO7" s="111"/>
      <c r="IXP7" s="111"/>
      <c r="IXQ7" s="111"/>
      <c r="IXR7" s="111"/>
      <c r="IXS7" s="111"/>
      <c r="IXT7" s="111"/>
      <c r="IXU7" s="111"/>
      <c r="IXV7" s="111"/>
      <c r="IXW7" s="111"/>
      <c r="IXX7" s="111"/>
      <c r="IXY7" s="111"/>
      <c r="IXZ7" s="111"/>
      <c r="IYA7" s="111"/>
      <c r="IYB7" s="111"/>
      <c r="IYC7" s="111"/>
      <c r="IYD7" s="111"/>
      <c r="IYE7" s="111"/>
      <c r="IYF7" s="111"/>
      <c r="IYG7" s="111"/>
      <c r="IYH7" s="111"/>
      <c r="IYI7" s="111"/>
      <c r="IYJ7" s="111"/>
      <c r="IYK7" s="111"/>
      <c r="IYL7" s="111"/>
      <c r="IYM7" s="111"/>
      <c r="IYN7" s="111"/>
      <c r="IYO7" s="111"/>
      <c r="IYP7" s="111"/>
      <c r="IYQ7" s="111"/>
      <c r="IYR7" s="111"/>
      <c r="IYS7" s="111"/>
      <c r="IYT7" s="111"/>
      <c r="IYU7" s="111"/>
      <c r="IYV7" s="111"/>
      <c r="IYW7" s="111"/>
      <c r="IYX7" s="111"/>
      <c r="IYY7" s="111"/>
      <c r="IYZ7" s="111"/>
      <c r="IZA7" s="111"/>
      <c r="IZB7" s="111"/>
      <c r="IZC7" s="111"/>
      <c r="IZD7" s="111"/>
      <c r="IZE7" s="111"/>
      <c r="IZF7" s="111"/>
      <c r="IZG7" s="111"/>
      <c r="IZH7" s="111"/>
      <c r="IZI7" s="111"/>
      <c r="IZJ7" s="111"/>
      <c r="IZK7" s="111"/>
      <c r="IZL7" s="111"/>
      <c r="IZM7" s="111"/>
      <c r="IZN7" s="111"/>
      <c r="IZO7" s="111"/>
      <c r="IZP7" s="111"/>
      <c r="IZQ7" s="111"/>
      <c r="IZR7" s="111"/>
      <c r="IZS7" s="111"/>
      <c r="IZT7" s="111"/>
      <c r="IZU7" s="111"/>
      <c r="IZV7" s="111"/>
      <c r="IZW7" s="111"/>
      <c r="IZX7" s="111"/>
      <c r="IZY7" s="111"/>
      <c r="IZZ7" s="111"/>
      <c r="JAA7" s="111"/>
      <c r="JAB7" s="111"/>
      <c r="JAC7" s="111"/>
      <c r="JAD7" s="111"/>
      <c r="JAE7" s="111"/>
      <c r="JAF7" s="111"/>
      <c r="JAG7" s="111"/>
      <c r="JAH7" s="111"/>
      <c r="JAI7" s="111"/>
      <c r="JAJ7" s="111"/>
      <c r="JAK7" s="111"/>
      <c r="JAL7" s="111"/>
      <c r="JAM7" s="111"/>
      <c r="JAN7" s="111"/>
      <c r="JAO7" s="111"/>
      <c r="JAP7" s="111"/>
      <c r="JAQ7" s="111"/>
      <c r="JAR7" s="111"/>
      <c r="JAS7" s="111"/>
      <c r="JAT7" s="111"/>
      <c r="JAU7" s="111"/>
      <c r="JAV7" s="111"/>
      <c r="JAW7" s="111"/>
      <c r="JAX7" s="111"/>
      <c r="JAY7" s="111"/>
      <c r="JAZ7" s="111"/>
      <c r="JBA7" s="111"/>
      <c r="JBB7" s="111"/>
      <c r="JBC7" s="111"/>
      <c r="JBD7" s="111"/>
      <c r="JBE7" s="111"/>
      <c r="JBF7" s="111"/>
      <c r="JBG7" s="111"/>
      <c r="JBH7" s="111"/>
      <c r="JBI7" s="111"/>
      <c r="JBJ7" s="111"/>
      <c r="JBK7" s="111"/>
      <c r="JBL7" s="111"/>
      <c r="JBM7" s="111"/>
      <c r="JBN7" s="111"/>
      <c r="JBO7" s="111"/>
      <c r="JBP7" s="111"/>
      <c r="JBQ7" s="111"/>
      <c r="JBR7" s="111"/>
      <c r="JBS7" s="111"/>
      <c r="JBT7" s="111"/>
      <c r="JBU7" s="111"/>
      <c r="JBV7" s="111"/>
      <c r="JBW7" s="111"/>
      <c r="JBX7" s="111"/>
      <c r="JBY7" s="111"/>
      <c r="JBZ7" s="111"/>
      <c r="JCA7" s="111"/>
      <c r="JCB7" s="111"/>
      <c r="JCC7" s="111"/>
      <c r="JCD7" s="111"/>
      <c r="JCE7" s="111"/>
      <c r="JCF7" s="111"/>
      <c r="JCG7" s="111"/>
      <c r="JCH7" s="111"/>
      <c r="JCI7" s="111"/>
      <c r="JCJ7" s="111"/>
      <c r="JCK7" s="111"/>
      <c r="JCL7" s="111"/>
      <c r="JCM7" s="111"/>
      <c r="JCN7" s="111"/>
      <c r="JCO7" s="111"/>
      <c r="JCP7" s="111"/>
      <c r="JCQ7" s="111"/>
      <c r="JCR7" s="111"/>
      <c r="JCS7" s="111"/>
      <c r="JCT7" s="111"/>
      <c r="JCU7" s="111"/>
      <c r="JCV7" s="111"/>
      <c r="JCW7" s="111"/>
      <c r="JCX7" s="111"/>
      <c r="JCY7" s="111"/>
      <c r="JCZ7" s="111"/>
      <c r="JDA7" s="111"/>
      <c r="JDB7" s="111"/>
      <c r="JDC7" s="111"/>
      <c r="JDD7" s="111"/>
      <c r="JDE7" s="111"/>
      <c r="JDF7" s="111"/>
      <c r="JDG7" s="111"/>
      <c r="JDH7" s="111"/>
      <c r="JDI7" s="111"/>
      <c r="JDJ7" s="111"/>
      <c r="JDK7" s="111"/>
      <c r="JDL7" s="111"/>
      <c r="JDM7" s="111"/>
      <c r="JDN7" s="111"/>
      <c r="JDO7" s="111"/>
      <c r="JDP7" s="111"/>
      <c r="JDQ7" s="111"/>
      <c r="JDR7" s="111"/>
      <c r="JDS7" s="111"/>
      <c r="JDT7" s="111"/>
      <c r="JDU7" s="111"/>
      <c r="JDV7" s="111"/>
      <c r="JDW7" s="111"/>
      <c r="JDX7" s="111"/>
      <c r="JDY7" s="111"/>
      <c r="JDZ7" s="111"/>
      <c r="JEA7" s="111"/>
      <c r="JEB7" s="111"/>
      <c r="JEC7" s="111"/>
      <c r="JED7" s="111"/>
      <c r="JEE7" s="111"/>
      <c r="JEF7" s="111"/>
      <c r="JEG7" s="111"/>
      <c r="JEH7" s="111"/>
      <c r="JEI7" s="111"/>
      <c r="JEJ7" s="111"/>
      <c r="JEK7" s="111"/>
      <c r="JEL7" s="111"/>
      <c r="JEM7" s="111"/>
      <c r="JEN7" s="111"/>
      <c r="JEO7" s="111"/>
      <c r="JEP7" s="111"/>
      <c r="JEQ7" s="111"/>
      <c r="JER7" s="111"/>
      <c r="JES7" s="111"/>
      <c r="JET7" s="111"/>
      <c r="JEU7" s="111"/>
      <c r="JEV7" s="111"/>
      <c r="JEW7" s="111"/>
      <c r="JEX7" s="111"/>
      <c r="JEY7" s="111"/>
      <c r="JEZ7" s="111"/>
      <c r="JFA7" s="111"/>
      <c r="JFB7" s="111"/>
      <c r="JFC7" s="111"/>
      <c r="JFD7" s="111"/>
      <c r="JFE7" s="111"/>
      <c r="JFF7" s="111"/>
      <c r="JFG7" s="111"/>
      <c r="JFH7" s="111"/>
      <c r="JFI7" s="111"/>
      <c r="JFJ7" s="111"/>
      <c r="JFK7" s="111"/>
      <c r="JFL7" s="111"/>
      <c r="JFM7" s="111"/>
      <c r="JFN7" s="111"/>
      <c r="JFO7" s="111"/>
      <c r="JFP7" s="111"/>
      <c r="JFQ7" s="111"/>
      <c r="JFR7" s="111"/>
      <c r="JFS7" s="111"/>
      <c r="JFT7" s="111"/>
      <c r="JFU7" s="111"/>
      <c r="JFV7" s="111"/>
      <c r="JFW7" s="111"/>
      <c r="JFX7" s="111"/>
      <c r="JFY7" s="111"/>
      <c r="JFZ7" s="111"/>
      <c r="JGA7" s="111"/>
      <c r="JGB7" s="111"/>
      <c r="JGC7" s="111"/>
      <c r="JGD7" s="111"/>
      <c r="JGE7" s="111"/>
      <c r="JGF7" s="111"/>
      <c r="JGG7" s="111"/>
      <c r="JGH7" s="111"/>
      <c r="JGI7" s="111"/>
      <c r="JGJ7" s="111"/>
      <c r="JGK7" s="111"/>
      <c r="JGL7" s="111"/>
      <c r="JGM7" s="111"/>
      <c r="JGN7" s="111"/>
      <c r="JGO7" s="111"/>
      <c r="JGP7" s="111"/>
      <c r="JGQ7" s="111"/>
      <c r="JGR7" s="111"/>
      <c r="JGS7" s="111"/>
      <c r="JGT7" s="111"/>
      <c r="JGU7" s="111"/>
      <c r="JGV7" s="111"/>
      <c r="JGW7" s="111"/>
      <c r="JGX7" s="111"/>
      <c r="JGY7" s="111"/>
      <c r="JGZ7" s="111"/>
      <c r="JHA7" s="111"/>
      <c r="JHB7" s="111"/>
      <c r="JHC7" s="111"/>
      <c r="JHD7" s="111"/>
      <c r="JHE7" s="111"/>
      <c r="JHF7" s="111"/>
      <c r="JHG7" s="111"/>
      <c r="JHH7" s="111"/>
      <c r="JHI7" s="111"/>
      <c r="JHJ7" s="111"/>
      <c r="JHK7" s="111"/>
      <c r="JHL7" s="111"/>
      <c r="JHM7" s="111"/>
      <c r="JHN7" s="111"/>
      <c r="JHO7" s="111"/>
      <c r="JHP7" s="111"/>
      <c r="JHQ7" s="111"/>
      <c r="JHR7" s="111"/>
      <c r="JHS7" s="111"/>
      <c r="JHT7" s="111"/>
      <c r="JHU7" s="111"/>
      <c r="JHV7" s="111"/>
      <c r="JHW7" s="111"/>
      <c r="JHX7" s="111"/>
      <c r="JHY7" s="111"/>
      <c r="JHZ7" s="111"/>
      <c r="JIA7" s="111"/>
      <c r="JIB7" s="111"/>
      <c r="JIC7" s="111"/>
      <c r="JID7" s="111"/>
      <c r="JIE7" s="111"/>
      <c r="JIF7" s="111"/>
      <c r="JIG7" s="111"/>
      <c r="JIH7" s="111"/>
      <c r="JII7" s="111"/>
      <c r="JIJ7" s="111"/>
      <c r="JIK7" s="111"/>
      <c r="JIL7" s="111"/>
      <c r="JIM7" s="111"/>
      <c r="JIN7" s="111"/>
      <c r="JIO7" s="111"/>
      <c r="JIP7" s="111"/>
      <c r="JIQ7" s="111"/>
      <c r="JIR7" s="111"/>
      <c r="JIS7" s="111"/>
      <c r="JIT7" s="111"/>
      <c r="JIU7" s="111"/>
      <c r="JIV7" s="111"/>
      <c r="JIW7" s="111"/>
      <c r="JIX7" s="111"/>
      <c r="JIY7" s="111"/>
      <c r="JIZ7" s="111"/>
      <c r="JJA7" s="111"/>
      <c r="JJB7" s="111"/>
      <c r="JJC7" s="111"/>
      <c r="JJD7" s="111"/>
      <c r="JJE7" s="111"/>
      <c r="JJF7" s="111"/>
      <c r="JJG7" s="111"/>
      <c r="JJH7" s="111"/>
      <c r="JJI7" s="111"/>
      <c r="JJJ7" s="111"/>
      <c r="JJK7" s="111"/>
      <c r="JJL7" s="111"/>
      <c r="JJM7" s="111"/>
      <c r="JJN7" s="111"/>
      <c r="JJO7" s="111"/>
      <c r="JJP7" s="111"/>
      <c r="JJQ7" s="111"/>
      <c r="JJR7" s="111"/>
      <c r="JJS7" s="111"/>
      <c r="JJT7" s="111"/>
      <c r="JJU7" s="111"/>
      <c r="JJV7" s="111"/>
      <c r="JJW7" s="111"/>
      <c r="JJX7" s="111"/>
      <c r="JJY7" s="111"/>
      <c r="JJZ7" s="111"/>
      <c r="JKA7" s="111"/>
      <c r="JKB7" s="111"/>
      <c r="JKC7" s="111"/>
      <c r="JKD7" s="111"/>
      <c r="JKE7" s="111"/>
      <c r="JKF7" s="111"/>
      <c r="JKG7" s="111"/>
      <c r="JKH7" s="111"/>
      <c r="JKI7" s="111"/>
      <c r="JKJ7" s="111"/>
      <c r="JKK7" s="111"/>
      <c r="JKL7" s="111"/>
      <c r="JKM7" s="111"/>
      <c r="JKN7" s="111"/>
      <c r="JKO7" s="111"/>
      <c r="JKP7" s="111"/>
      <c r="JKQ7" s="111"/>
      <c r="JKR7" s="111"/>
      <c r="JKS7" s="111"/>
      <c r="JKT7" s="111"/>
      <c r="JKU7" s="111"/>
      <c r="JKV7" s="111"/>
      <c r="JKW7" s="111"/>
      <c r="JKX7" s="111"/>
      <c r="JKY7" s="111"/>
      <c r="JKZ7" s="111"/>
      <c r="JLA7" s="111"/>
      <c r="JLB7" s="111"/>
      <c r="JLC7" s="111"/>
      <c r="JLD7" s="111"/>
      <c r="JLE7" s="111"/>
      <c r="JLF7" s="111"/>
      <c r="JLG7" s="111"/>
      <c r="JLH7" s="111"/>
      <c r="JLI7" s="111"/>
      <c r="JLJ7" s="111"/>
      <c r="JLK7" s="111"/>
      <c r="JLL7" s="111"/>
      <c r="JLM7" s="111"/>
      <c r="JLN7" s="111"/>
      <c r="JLO7" s="111"/>
      <c r="JLP7" s="111"/>
      <c r="JLQ7" s="111"/>
      <c r="JLR7" s="111"/>
      <c r="JLS7" s="111"/>
      <c r="JLT7" s="111"/>
      <c r="JLU7" s="111"/>
      <c r="JLV7" s="111"/>
      <c r="JLW7" s="111"/>
      <c r="JLX7" s="111"/>
      <c r="JLY7" s="111"/>
      <c r="JLZ7" s="111"/>
      <c r="JMA7" s="111"/>
      <c r="JMB7" s="111"/>
      <c r="JMC7" s="111"/>
      <c r="JMD7" s="111"/>
      <c r="JME7" s="111"/>
      <c r="JMF7" s="111"/>
      <c r="JMG7" s="111"/>
      <c r="JMH7" s="111"/>
      <c r="JMI7" s="111"/>
      <c r="JMJ7" s="111"/>
      <c r="JMK7" s="111"/>
      <c r="JML7" s="111"/>
      <c r="JMM7" s="111"/>
      <c r="JMN7" s="111"/>
      <c r="JMO7" s="111"/>
      <c r="JMP7" s="111"/>
      <c r="JMQ7" s="111"/>
      <c r="JMR7" s="111"/>
      <c r="JMS7" s="111"/>
      <c r="JMT7" s="111"/>
      <c r="JMU7" s="111"/>
      <c r="JMV7" s="111"/>
      <c r="JMW7" s="111"/>
      <c r="JMX7" s="111"/>
      <c r="JMY7" s="111"/>
      <c r="JMZ7" s="111"/>
      <c r="JNA7" s="111"/>
      <c r="JNB7" s="111"/>
      <c r="JNC7" s="111"/>
      <c r="JND7" s="111"/>
      <c r="JNE7" s="111"/>
      <c r="JNF7" s="111"/>
      <c r="JNG7" s="111"/>
      <c r="JNH7" s="111"/>
      <c r="JNI7" s="111"/>
      <c r="JNJ7" s="111"/>
      <c r="JNK7" s="111"/>
      <c r="JNL7" s="111"/>
      <c r="JNM7" s="111"/>
      <c r="JNN7" s="111"/>
      <c r="JNO7" s="111"/>
      <c r="JNP7" s="111"/>
      <c r="JNQ7" s="111"/>
      <c r="JNR7" s="111"/>
      <c r="JNS7" s="111"/>
      <c r="JNT7" s="111"/>
      <c r="JNU7" s="111"/>
      <c r="JNV7" s="111"/>
      <c r="JNW7" s="111"/>
      <c r="JNX7" s="111"/>
      <c r="JNY7" s="111"/>
      <c r="JNZ7" s="111"/>
      <c r="JOA7" s="111"/>
      <c r="JOB7" s="111"/>
      <c r="JOC7" s="111"/>
      <c r="JOD7" s="111"/>
      <c r="JOE7" s="111"/>
      <c r="JOF7" s="111"/>
      <c r="JOG7" s="111"/>
      <c r="JOH7" s="111"/>
      <c r="JOI7" s="111"/>
      <c r="JOJ7" s="111"/>
      <c r="JOK7" s="111"/>
      <c r="JOL7" s="111"/>
      <c r="JOM7" s="111"/>
      <c r="JON7" s="111"/>
      <c r="JOO7" s="111"/>
      <c r="JOP7" s="111"/>
      <c r="JOQ7" s="111"/>
      <c r="JOR7" s="111"/>
      <c r="JOS7" s="111"/>
      <c r="JOT7" s="111"/>
      <c r="JOU7" s="111"/>
      <c r="JOV7" s="111"/>
      <c r="JOW7" s="111"/>
      <c r="JOX7" s="111"/>
      <c r="JOY7" s="111"/>
      <c r="JOZ7" s="111"/>
      <c r="JPA7" s="111"/>
      <c r="JPB7" s="111"/>
      <c r="JPC7" s="111"/>
      <c r="JPD7" s="111"/>
      <c r="JPE7" s="111"/>
      <c r="JPF7" s="111"/>
      <c r="JPG7" s="111"/>
      <c r="JPH7" s="111"/>
      <c r="JPI7" s="111"/>
      <c r="JPJ7" s="111"/>
      <c r="JPK7" s="111"/>
      <c r="JPL7" s="111"/>
      <c r="JPM7" s="111"/>
      <c r="JPN7" s="111"/>
      <c r="JPO7" s="111"/>
      <c r="JPP7" s="111"/>
      <c r="JPQ7" s="111"/>
      <c r="JPR7" s="111"/>
      <c r="JPS7" s="111"/>
      <c r="JPT7" s="111"/>
      <c r="JPU7" s="111"/>
      <c r="JPV7" s="111"/>
      <c r="JPW7" s="111"/>
      <c r="JPX7" s="111"/>
      <c r="JPY7" s="111"/>
      <c r="JPZ7" s="111"/>
      <c r="JQA7" s="111"/>
      <c r="JQB7" s="111"/>
      <c r="JQC7" s="111"/>
      <c r="JQD7" s="111"/>
      <c r="JQE7" s="111"/>
      <c r="JQF7" s="111"/>
      <c r="JQG7" s="111"/>
      <c r="JQH7" s="111"/>
      <c r="JQI7" s="111"/>
      <c r="JQJ7" s="111"/>
      <c r="JQK7" s="111"/>
      <c r="JQL7" s="111"/>
      <c r="JQM7" s="111"/>
      <c r="JQN7" s="111"/>
      <c r="JQO7" s="111"/>
      <c r="JQP7" s="111"/>
      <c r="JQQ7" s="111"/>
      <c r="JQR7" s="111"/>
      <c r="JQS7" s="111"/>
      <c r="JQT7" s="111"/>
      <c r="JQU7" s="111"/>
      <c r="JQV7" s="111"/>
      <c r="JQW7" s="111"/>
      <c r="JQX7" s="111"/>
      <c r="JQY7" s="111"/>
      <c r="JQZ7" s="111"/>
      <c r="JRA7" s="111"/>
      <c r="JRB7" s="111"/>
      <c r="JRC7" s="111"/>
      <c r="JRD7" s="111"/>
      <c r="JRE7" s="111"/>
      <c r="JRF7" s="111"/>
      <c r="JRG7" s="111"/>
      <c r="JRH7" s="111"/>
      <c r="JRI7" s="111"/>
      <c r="JRJ7" s="111"/>
      <c r="JRK7" s="111"/>
      <c r="JRL7" s="111"/>
      <c r="JRM7" s="111"/>
      <c r="JRN7" s="111"/>
      <c r="JRO7" s="111"/>
      <c r="JRP7" s="111"/>
      <c r="JRQ7" s="111"/>
      <c r="JRR7" s="111"/>
      <c r="JRS7" s="111"/>
      <c r="JRT7" s="111"/>
      <c r="JRU7" s="111"/>
      <c r="JRV7" s="111"/>
      <c r="JRW7" s="111"/>
      <c r="JRX7" s="111"/>
      <c r="JRY7" s="111"/>
      <c r="JRZ7" s="111"/>
      <c r="JSA7" s="111"/>
      <c r="JSB7" s="111"/>
      <c r="JSC7" s="111"/>
      <c r="JSD7" s="111"/>
      <c r="JSE7" s="111"/>
      <c r="JSF7" s="111"/>
      <c r="JSG7" s="111"/>
      <c r="JSH7" s="111"/>
      <c r="JSI7" s="111"/>
      <c r="JSJ7" s="111"/>
      <c r="JSK7" s="111"/>
      <c r="JSL7" s="111"/>
      <c r="JSM7" s="111"/>
      <c r="JSN7" s="111"/>
      <c r="JSO7" s="111"/>
      <c r="JSP7" s="111"/>
      <c r="JSQ7" s="111"/>
      <c r="JSR7" s="111"/>
      <c r="JSS7" s="111"/>
      <c r="JST7" s="111"/>
      <c r="JSU7" s="111"/>
      <c r="JSV7" s="111"/>
      <c r="JSW7" s="111"/>
      <c r="JSX7" s="111"/>
      <c r="JSY7" s="111"/>
      <c r="JSZ7" s="111"/>
      <c r="JTA7" s="111"/>
      <c r="JTB7" s="111"/>
      <c r="JTC7" s="111"/>
      <c r="JTD7" s="111"/>
      <c r="JTE7" s="111"/>
      <c r="JTF7" s="111"/>
      <c r="JTG7" s="111"/>
      <c r="JTH7" s="111"/>
      <c r="JTI7" s="111"/>
      <c r="JTJ7" s="111"/>
      <c r="JTK7" s="111"/>
      <c r="JTL7" s="111"/>
      <c r="JTM7" s="111"/>
      <c r="JTN7" s="111"/>
      <c r="JTO7" s="111"/>
      <c r="JTP7" s="111"/>
      <c r="JTQ7" s="111"/>
      <c r="JTR7" s="111"/>
      <c r="JTS7" s="111"/>
      <c r="JTT7" s="111"/>
      <c r="JTU7" s="111"/>
      <c r="JTV7" s="111"/>
      <c r="JTW7" s="111"/>
      <c r="JTX7" s="111"/>
      <c r="JTY7" s="111"/>
      <c r="JTZ7" s="111"/>
      <c r="JUA7" s="111"/>
      <c r="JUB7" s="111"/>
      <c r="JUC7" s="111"/>
      <c r="JUD7" s="111"/>
      <c r="JUE7" s="111"/>
      <c r="JUF7" s="111"/>
      <c r="JUG7" s="111"/>
      <c r="JUH7" s="111"/>
      <c r="JUI7" s="111"/>
      <c r="JUJ7" s="111"/>
      <c r="JUK7" s="111"/>
      <c r="JUL7" s="111"/>
      <c r="JUM7" s="111"/>
      <c r="JUN7" s="111"/>
      <c r="JUO7" s="111"/>
      <c r="JUP7" s="111"/>
      <c r="JUQ7" s="111"/>
      <c r="JUR7" s="111"/>
      <c r="JUS7" s="111"/>
      <c r="JUT7" s="111"/>
      <c r="JUU7" s="111"/>
      <c r="JUV7" s="111"/>
      <c r="JUW7" s="111"/>
      <c r="JUX7" s="111"/>
      <c r="JUY7" s="111"/>
      <c r="JUZ7" s="111"/>
      <c r="JVA7" s="111"/>
      <c r="JVB7" s="111"/>
      <c r="JVC7" s="111"/>
      <c r="JVD7" s="111"/>
      <c r="JVE7" s="111"/>
      <c r="JVF7" s="111"/>
      <c r="JVG7" s="111"/>
      <c r="JVH7" s="111"/>
      <c r="JVI7" s="111"/>
      <c r="JVJ7" s="111"/>
      <c r="JVK7" s="111"/>
      <c r="JVL7" s="111"/>
      <c r="JVM7" s="111"/>
      <c r="JVN7" s="111"/>
      <c r="JVO7" s="111"/>
      <c r="JVP7" s="111"/>
      <c r="JVQ7" s="111"/>
      <c r="JVR7" s="111"/>
      <c r="JVS7" s="111"/>
      <c r="JVT7" s="111"/>
      <c r="JVU7" s="111"/>
      <c r="JVV7" s="111"/>
      <c r="JVW7" s="111"/>
      <c r="JVX7" s="111"/>
      <c r="JVY7" s="111"/>
      <c r="JVZ7" s="111"/>
      <c r="JWA7" s="111"/>
      <c r="JWB7" s="111"/>
      <c r="JWC7" s="111"/>
      <c r="JWD7" s="111"/>
      <c r="JWE7" s="111"/>
      <c r="JWF7" s="111"/>
      <c r="JWG7" s="111"/>
      <c r="JWH7" s="111"/>
      <c r="JWI7" s="111"/>
      <c r="JWJ7" s="111"/>
      <c r="JWK7" s="111"/>
      <c r="JWL7" s="111"/>
      <c r="JWM7" s="111"/>
      <c r="JWN7" s="111"/>
      <c r="JWO7" s="111"/>
      <c r="JWP7" s="111"/>
      <c r="JWQ7" s="111"/>
      <c r="JWR7" s="111"/>
      <c r="JWS7" s="111"/>
      <c r="JWT7" s="111"/>
      <c r="JWU7" s="111"/>
      <c r="JWV7" s="111"/>
      <c r="JWW7" s="111"/>
      <c r="JWX7" s="111"/>
      <c r="JWY7" s="111"/>
      <c r="JWZ7" s="111"/>
      <c r="JXA7" s="111"/>
      <c r="JXB7" s="111"/>
      <c r="JXC7" s="111"/>
      <c r="JXD7" s="111"/>
      <c r="JXE7" s="111"/>
      <c r="JXF7" s="111"/>
      <c r="JXG7" s="111"/>
      <c r="JXH7" s="111"/>
      <c r="JXI7" s="111"/>
      <c r="JXJ7" s="111"/>
      <c r="JXK7" s="111"/>
      <c r="JXL7" s="111"/>
      <c r="JXM7" s="111"/>
      <c r="JXN7" s="111"/>
      <c r="JXO7" s="111"/>
      <c r="JXP7" s="111"/>
      <c r="JXQ7" s="111"/>
      <c r="JXR7" s="111"/>
      <c r="JXS7" s="111"/>
      <c r="JXT7" s="111"/>
      <c r="JXU7" s="111"/>
      <c r="JXV7" s="111"/>
      <c r="JXW7" s="111"/>
      <c r="JXX7" s="111"/>
      <c r="JXY7" s="111"/>
      <c r="JXZ7" s="111"/>
      <c r="JYA7" s="111"/>
      <c r="JYB7" s="111"/>
      <c r="JYC7" s="111"/>
      <c r="JYD7" s="111"/>
      <c r="JYE7" s="111"/>
      <c r="JYF7" s="111"/>
      <c r="JYG7" s="111"/>
      <c r="JYH7" s="111"/>
      <c r="JYI7" s="111"/>
      <c r="JYJ7" s="111"/>
      <c r="JYK7" s="111"/>
      <c r="JYL7" s="111"/>
      <c r="JYM7" s="111"/>
      <c r="JYN7" s="111"/>
      <c r="JYO7" s="111"/>
      <c r="JYP7" s="111"/>
      <c r="JYQ7" s="111"/>
      <c r="JYR7" s="111"/>
      <c r="JYS7" s="111"/>
      <c r="JYT7" s="111"/>
      <c r="JYU7" s="111"/>
      <c r="JYV7" s="111"/>
      <c r="JYW7" s="111"/>
      <c r="JYX7" s="111"/>
      <c r="JYY7" s="111"/>
      <c r="JYZ7" s="111"/>
      <c r="JZA7" s="111"/>
      <c r="JZB7" s="111"/>
      <c r="JZC7" s="111"/>
      <c r="JZD7" s="111"/>
      <c r="JZE7" s="111"/>
      <c r="JZF7" s="111"/>
      <c r="JZG7" s="111"/>
      <c r="JZH7" s="111"/>
      <c r="JZI7" s="111"/>
      <c r="JZJ7" s="111"/>
      <c r="JZK7" s="111"/>
      <c r="JZL7" s="111"/>
      <c r="JZM7" s="111"/>
      <c r="JZN7" s="111"/>
      <c r="JZO7" s="111"/>
      <c r="JZP7" s="111"/>
      <c r="JZQ7" s="111"/>
      <c r="JZR7" s="111"/>
      <c r="JZS7" s="111"/>
      <c r="JZT7" s="111"/>
      <c r="JZU7" s="111"/>
      <c r="JZV7" s="111"/>
      <c r="JZW7" s="111"/>
      <c r="JZX7" s="111"/>
      <c r="JZY7" s="111"/>
      <c r="JZZ7" s="111"/>
      <c r="KAA7" s="111"/>
      <c r="KAB7" s="111"/>
      <c r="KAC7" s="111"/>
      <c r="KAD7" s="111"/>
      <c r="KAE7" s="111"/>
      <c r="KAF7" s="111"/>
      <c r="KAG7" s="111"/>
      <c r="KAH7" s="111"/>
      <c r="KAI7" s="111"/>
      <c r="KAJ7" s="111"/>
      <c r="KAK7" s="111"/>
      <c r="KAL7" s="111"/>
      <c r="KAM7" s="111"/>
      <c r="KAN7" s="111"/>
      <c r="KAO7" s="111"/>
      <c r="KAP7" s="111"/>
      <c r="KAQ7" s="111"/>
      <c r="KAR7" s="111"/>
      <c r="KAS7" s="111"/>
      <c r="KAT7" s="111"/>
      <c r="KAU7" s="111"/>
      <c r="KAV7" s="111"/>
      <c r="KAW7" s="111"/>
      <c r="KAX7" s="111"/>
      <c r="KAY7" s="111"/>
      <c r="KAZ7" s="111"/>
      <c r="KBA7" s="111"/>
      <c r="KBB7" s="111"/>
      <c r="KBC7" s="111"/>
      <c r="KBD7" s="111"/>
      <c r="KBE7" s="111"/>
      <c r="KBF7" s="111"/>
      <c r="KBG7" s="111"/>
      <c r="KBH7" s="111"/>
      <c r="KBI7" s="111"/>
      <c r="KBJ7" s="111"/>
      <c r="KBK7" s="111"/>
      <c r="KBL7" s="111"/>
      <c r="KBM7" s="111"/>
      <c r="KBN7" s="111"/>
      <c r="KBO7" s="111"/>
      <c r="KBP7" s="111"/>
      <c r="KBQ7" s="111"/>
      <c r="KBR7" s="111"/>
      <c r="KBS7" s="111"/>
      <c r="KBT7" s="111"/>
      <c r="KBU7" s="111"/>
      <c r="KBV7" s="111"/>
      <c r="KBW7" s="111"/>
      <c r="KBX7" s="111"/>
      <c r="KBY7" s="111"/>
      <c r="KBZ7" s="111"/>
      <c r="KCA7" s="111"/>
      <c r="KCB7" s="111"/>
      <c r="KCC7" s="111"/>
      <c r="KCD7" s="111"/>
      <c r="KCE7" s="111"/>
      <c r="KCF7" s="111"/>
      <c r="KCG7" s="111"/>
      <c r="KCH7" s="111"/>
      <c r="KCI7" s="111"/>
      <c r="KCJ7" s="111"/>
      <c r="KCK7" s="111"/>
      <c r="KCL7" s="111"/>
      <c r="KCM7" s="111"/>
      <c r="KCN7" s="111"/>
      <c r="KCO7" s="111"/>
      <c r="KCP7" s="111"/>
      <c r="KCQ7" s="111"/>
      <c r="KCR7" s="111"/>
      <c r="KCS7" s="111"/>
      <c r="KCT7" s="111"/>
      <c r="KCU7" s="111"/>
      <c r="KCV7" s="111"/>
      <c r="KCW7" s="111"/>
      <c r="KCX7" s="111"/>
      <c r="KCY7" s="111"/>
      <c r="KCZ7" s="111"/>
      <c r="KDA7" s="111"/>
      <c r="KDB7" s="111"/>
      <c r="KDC7" s="111"/>
      <c r="KDD7" s="111"/>
      <c r="KDE7" s="111"/>
      <c r="KDF7" s="111"/>
      <c r="KDG7" s="111"/>
      <c r="KDH7" s="111"/>
      <c r="KDI7" s="111"/>
      <c r="KDJ7" s="111"/>
      <c r="KDK7" s="111"/>
      <c r="KDL7" s="111"/>
      <c r="KDM7" s="111"/>
      <c r="KDN7" s="111"/>
      <c r="KDO7" s="111"/>
      <c r="KDP7" s="111"/>
      <c r="KDQ7" s="111"/>
      <c r="KDR7" s="111"/>
      <c r="KDS7" s="111"/>
      <c r="KDT7" s="111"/>
      <c r="KDU7" s="111"/>
      <c r="KDV7" s="111"/>
      <c r="KDW7" s="111"/>
      <c r="KDX7" s="111"/>
      <c r="KDY7" s="111"/>
      <c r="KDZ7" s="111"/>
      <c r="KEA7" s="111"/>
      <c r="KEB7" s="111"/>
      <c r="KEC7" s="111"/>
      <c r="KED7" s="111"/>
      <c r="KEE7" s="111"/>
      <c r="KEF7" s="111"/>
      <c r="KEG7" s="111"/>
      <c r="KEH7" s="111"/>
      <c r="KEI7" s="111"/>
      <c r="KEJ7" s="111"/>
      <c r="KEK7" s="111"/>
      <c r="KEL7" s="111"/>
      <c r="KEM7" s="111"/>
      <c r="KEN7" s="111"/>
      <c r="KEO7" s="111"/>
      <c r="KEP7" s="111"/>
      <c r="KEQ7" s="111"/>
      <c r="KER7" s="111"/>
      <c r="KES7" s="111"/>
      <c r="KET7" s="111"/>
      <c r="KEU7" s="111"/>
      <c r="KEV7" s="111"/>
      <c r="KEW7" s="111"/>
      <c r="KEX7" s="111"/>
      <c r="KEY7" s="111"/>
      <c r="KEZ7" s="111"/>
      <c r="KFA7" s="111"/>
      <c r="KFB7" s="111"/>
      <c r="KFC7" s="111"/>
      <c r="KFD7" s="111"/>
      <c r="KFE7" s="111"/>
      <c r="KFF7" s="111"/>
      <c r="KFG7" s="111"/>
      <c r="KFH7" s="111"/>
      <c r="KFI7" s="111"/>
      <c r="KFJ7" s="111"/>
      <c r="KFK7" s="111"/>
      <c r="KFL7" s="111"/>
      <c r="KFM7" s="111"/>
      <c r="KFN7" s="111"/>
      <c r="KFO7" s="111"/>
      <c r="KFP7" s="111"/>
      <c r="KFQ7" s="111"/>
      <c r="KFR7" s="111"/>
      <c r="KFS7" s="111"/>
      <c r="KFT7" s="111"/>
      <c r="KFU7" s="111"/>
      <c r="KFV7" s="111"/>
      <c r="KFW7" s="111"/>
      <c r="KFX7" s="111"/>
      <c r="KFY7" s="111"/>
      <c r="KFZ7" s="111"/>
      <c r="KGA7" s="111"/>
      <c r="KGB7" s="111"/>
      <c r="KGC7" s="111"/>
      <c r="KGD7" s="111"/>
      <c r="KGE7" s="111"/>
      <c r="KGF7" s="111"/>
      <c r="KGG7" s="111"/>
      <c r="KGH7" s="111"/>
      <c r="KGI7" s="111"/>
      <c r="KGJ7" s="111"/>
      <c r="KGK7" s="111"/>
      <c r="KGL7" s="111"/>
      <c r="KGM7" s="111"/>
      <c r="KGN7" s="111"/>
      <c r="KGO7" s="111"/>
      <c r="KGP7" s="111"/>
      <c r="KGQ7" s="111"/>
      <c r="KGR7" s="111"/>
      <c r="KGS7" s="111"/>
      <c r="KGT7" s="111"/>
      <c r="KGU7" s="111"/>
      <c r="KGV7" s="111"/>
      <c r="KGW7" s="111"/>
      <c r="KGX7" s="111"/>
      <c r="KGY7" s="111"/>
      <c r="KGZ7" s="111"/>
      <c r="KHA7" s="111"/>
      <c r="KHB7" s="111"/>
      <c r="KHC7" s="111"/>
      <c r="KHD7" s="111"/>
      <c r="KHE7" s="111"/>
      <c r="KHF7" s="111"/>
      <c r="KHG7" s="111"/>
      <c r="KHH7" s="111"/>
      <c r="KHI7" s="111"/>
      <c r="KHJ7" s="111"/>
      <c r="KHK7" s="111"/>
      <c r="KHL7" s="111"/>
      <c r="KHM7" s="111"/>
      <c r="KHN7" s="111"/>
      <c r="KHO7" s="111"/>
      <c r="KHP7" s="111"/>
      <c r="KHQ7" s="111"/>
      <c r="KHR7" s="111"/>
      <c r="KHS7" s="111"/>
      <c r="KHT7" s="111"/>
      <c r="KHU7" s="111"/>
      <c r="KHV7" s="111"/>
      <c r="KHW7" s="111"/>
      <c r="KHX7" s="111"/>
      <c r="KHY7" s="111"/>
      <c r="KHZ7" s="111"/>
      <c r="KIA7" s="111"/>
      <c r="KIB7" s="111"/>
      <c r="KIC7" s="111"/>
      <c r="KID7" s="111"/>
      <c r="KIE7" s="111"/>
      <c r="KIF7" s="111"/>
      <c r="KIG7" s="111"/>
      <c r="KIH7" s="111"/>
      <c r="KII7" s="111"/>
      <c r="KIJ7" s="111"/>
      <c r="KIK7" s="111"/>
      <c r="KIL7" s="111"/>
      <c r="KIM7" s="111"/>
      <c r="KIN7" s="111"/>
      <c r="KIO7" s="111"/>
      <c r="KIP7" s="111"/>
      <c r="KIQ7" s="111"/>
      <c r="KIR7" s="111"/>
      <c r="KIS7" s="111"/>
      <c r="KIT7" s="111"/>
      <c r="KIU7" s="111"/>
      <c r="KIV7" s="111"/>
      <c r="KIW7" s="111"/>
      <c r="KIX7" s="111"/>
      <c r="KIY7" s="111"/>
      <c r="KIZ7" s="111"/>
      <c r="KJA7" s="111"/>
      <c r="KJB7" s="111"/>
      <c r="KJC7" s="111"/>
      <c r="KJD7" s="111"/>
      <c r="KJE7" s="111"/>
      <c r="KJF7" s="111"/>
      <c r="KJG7" s="111"/>
      <c r="KJH7" s="111"/>
      <c r="KJI7" s="111"/>
      <c r="KJJ7" s="111"/>
      <c r="KJK7" s="111"/>
      <c r="KJL7" s="111"/>
      <c r="KJM7" s="111"/>
      <c r="KJN7" s="111"/>
      <c r="KJO7" s="111"/>
      <c r="KJP7" s="111"/>
      <c r="KJQ7" s="111"/>
      <c r="KJR7" s="111"/>
      <c r="KJS7" s="111"/>
      <c r="KJT7" s="111"/>
      <c r="KJU7" s="111"/>
      <c r="KJV7" s="111"/>
      <c r="KJW7" s="111"/>
      <c r="KJX7" s="111"/>
      <c r="KJY7" s="111"/>
      <c r="KJZ7" s="111"/>
      <c r="KKA7" s="111"/>
      <c r="KKB7" s="111"/>
      <c r="KKC7" s="111"/>
      <c r="KKD7" s="111"/>
      <c r="KKE7" s="111"/>
      <c r="KKF7" s="111"/>
      <c r="KKG7" s="111"/>
      <c r="KKH7" s="111"/>
      <c r="KKI7" s="111"/>
      <c r="KKJ7" s="111"/>
      <c r="KKK7" s="111"/>
      <c r="KKL7" s="111"/>
      <c r="KKM7" s="111"/>
      <c r="KKN7" s="111"/>
      <c r="KKO7" s="111"/>
      <c r="KKP7" s="111"/>
      <c r="KKQ7" s="111"/>
      <c r="KKR7" s="111"/>
      <c r="KKS7" s="111"/>
      <c r="KKT7" s="111"/>
      <c r="KKU7" s="111"/>
      <c r="KKV7" s="111"/>
      <c r="KKW7" s="111"/>
      <c r="KKX7" s="111"/>
      <c r="KKY7" s="111"/>
      <c r="KKZ7" s="111"/>
      <c r="KLA7" s="111"/>
      <c r="KLB7" s="111"/>
      <c r="KLC7" s="111"/>
      <c r="KLD7" s="111"/>
      <c r="KLE7" s="111"/>
      <c r="KLF7" s="111"/>
      <c r="KLG7" s="111"/>
      <c r="KLH7" s="111"/>
      <c r="KLI7" s="111"/>
      <c r="KLJ7" s="111"/>
      <c r="KLK7" s="111"/>
      <c r="KLL7" s="111"/>
      <c r="KLM7" s="111"/>
      <c r="KLN7" s="111"/>
      <c r="KLO7" s="111"/>
      <c r="KLP7" s="111"/>
      <c r="KLQ7" s="111"/>
      <c r="KLR7" s="111"/>
      <c r="KLS7" s="111"/>
      <c r="KLT7" s="111"/>
      <c r="KLU7" s="111"/>
      <c r="KLV7" s="111"/>
      <c r="KLW7" s="111"/>
      <c r="KLX7" s="111"/>
      <c r="KLY7" s="111"/>
      <c r="KLZ7" s="111"/>
      <c r="KMA7" s="111"/>
      <c r="KMB7" s="111"/>
      <c r="KMC7" s="111"/>
      <c r="KMD7" s="111"/>
      <c r="KME7" s="111"/>
      <c r="KMF7" s="111"/>
      <c r="KMG7" s="111"/>
      <c r="KMH7" s="111"/>
      <c r="KMI7" s="111"/>
      <c r="KMJ7" s="111"/>
      <c r="KMK7" s="111"/>
      <c r="KML7" s="111"/>
      <c r="KMM7" s="111"/>
      <c r="KMN7" s="111"/>
      <c r="KMO7" s="111"/>
      <c r="KMP7" s="111"/>
      <c r="KMQ7" s="111"/>
      <c r="KMR7" s="111"/>
      <c r="KMS7" s="111"/>
      <c r="KMT7" s="111"/>
      <c r="KMU7" s="111"/>
      <c r="KMV7" s="111"/>
      <c r="KMW7" s="111"/>
      <c r="KMX7" s="111"/>
      <c r="KMY7" s="111"/>
      <c r="KMZ7" s="111"/>
      <c r="KNA7" s="111"/>
      <c r="KNB7" s="111"/>
      <c r="KNC7" s="111"/>
      <c r="KND7" s="111"/>
      <c r="KNE7" s="111"/>
      <c r="KNF7" s="111"/>
      <c r="KNG7" s="111"/>
      <c r="KNH7" s="111"/>
      <c r="KNI7" s="111"/>
      <c r="KNJ7" s="111"/>
      <c r="KNK7" s="111"/>
      <c r="KNL7" s="111"/>
      <c r="KNM7" s="111"/>
      <c r="KNN7" s="111"/>
      <c r="KNO7" s="111"/>
      <c r="KNP7" s="111"/>
      <c r="KNQ7" s="111"/>
      <c r="KNR7" s="111"/>
      <c r="KNS7" s="111"/>
      <c r="KNT7" s="111"/>
      <c r="KNU7" s="111"/>
      <c r="KNV7" s="111"/>
      <c r="KNW7" s="111"/>
      <c r="KNX7" s="111"/>
      <c r="KNY7" s="111"/>
      <c r="KNZ7" s="111"/>
      <c r="KOA7" s="111"/>
      <c r="KOB7" s="111"/>
      <c r="KOC7" s="111"/>
      <c r="KOD7" s="111"/>
      <c r="KOE7" s="111"/>
      <c r="KOF7" s="111"/>
      <c r="KOG7" s="111"/>
      <c r="KOH7" s="111"/>
      <c r="KOI7" s="111"/>
      <c r="KOJ7" s="111"/>
      <c r="KOK7" s="111"/>
      <c r="KOL7" s="111"/>
      <c r="KOM7" s="111"/>
      <c r="KON7" s="111"/>
      <c r="KOO7" s="111"/>
      <c r="KOP7" s="111"/>
      <c r="KOQ7" s="111"/>
      <c r="KOR7" s="111"/>
      <c r="KOS7" s="111"/>
      <c r="KOT7" s="111"/>
      <c r="KOU7" s="111"/>
      <c r="KOV7" s="111"/>
      <c r="KOW7" s="111"/>
      <c r="KOX7" s="111"/>
      <c r="KOY7" s="111"/>
      <c r="KOZ7" s="111"/>
      <c r="KPA7" s="111"/>
      <c r="KPB7" s="111"/>
      <c r="KPC7" s="111"/>
      <c r="KPD7" s="111"/>
      <c r="KPE7" s="111"/>
      <c r="KPF7" s="111"/>
      <c r="KPG7" s="111"/>
      <c r="KPH7" s="111"/>
      <c r="KPI7" s="111"/>
      <c r="KPJ7" s="111"/>
      <c r="KPK7" s="111"/>
      <c r="KPL7" s="111"/>
      <c r="KPM7" s="111"/>
      <c r="KPN7" s="111"/>
      <c r="KPO7" s="111"/>
      <c r="KPP7" s="111"/>
      <c r="KPQ7" s="111"/>
      <c r="KPR7" s="111"/>
      <c r="KPS7" s="111"/>
      <c r="KPT7" s="111"/>
      <c r="KPU7" s="111"/>
      <c r="KPV7" s="111"/>
      <c r="KPW7" s="111"/>
      <c r="KPX7" s="111"/>
      <c r="KPY7" s="111"/>
      <c r="KPZ7" s="111"/>
      <c r="KQA7" s="111"/>
      <c r="KQB7" s="111"/>
      <c r="KQC7" s="111"/>
      <c r="KQD7" s="111"/>
      <c r="KQE7" s="111"/>
      <c r="KQF7" s="111"/>
      <c r="KQG7" s="111"/>
      <c r="KQH7" s="111"/>
      <c r="KQI7" s="111"/>
      <c r="KQJ7" s="111"/>
      <c r="KQK7" s="111"/>
      <c r="KQL7" s="111"/>
      <c r="KQM7" s="111"/>
      <c r="KQN7" s="111"/>
      <c r="KQO7" s="111"/>
      <c r="KQP7" s="111"/>
      <c r="KQQ7" s="111"/>
      <c r="KQR7" s="111"/>
      <c r="KQS7" s="111"/>
      <c r="KQT7" s="111"/>
      <c r="KQU7" s="111"/>
      <c r="KQV7" s="111"/>
      <c r="KQW7" s="111"/>
      <c r="KQX7" s="111"/>
      <c r="KQY7" s="111"/>
      <c r="KQZ7" s="111"/>
      <c r="KRA7" s="111"/>
      <c r="KRB7" s="111"/>
      <c r="KRC7" s="111"/>
      <c r="KRD7" s="111"/>
      <c r="KRE7" s="111"/>
      <c r="KRF7" s="111"/>
      <c r="KRG7" s="111"/>
      <c r="KRH7" s="111"/>
      <c r="KRI7" s="111"/>
      <c r="KRJ7" s="111"/>
      <c r="KRK7" s="111"/>
      <c r="KRL7" s="111"/>
      <c r="KRM7" s="111"/>
      <c r="KRN7" s="111"/>
      <c r="KRO7" s="111"/>
      <c r="KRP7" s="111"/>
      <c r="KRQ7" s="111"/>
      <c r="KRR7" s="111"/>
      <c r="KRS7" s="111"/>
      <c r="KRT7" s="111"/>
      <c r="KRU7" s="111"/>
      <c r="KRV7" s="111"/>
      <c r="KRW7" s="111"/>
      <c r="KRX7" s="111"/>
      <c r="KRY7" s="111"/>
      <c r="KRZ7" s="111"/>
      <c r="KSA7" s="111"/>
      <c r="KSB7" s="111"/>
      <c r="KSC7" s="111"/>
      <c r="KSD7" s="111"/>
      <c r="KSE7" s="111"/>
      <c r="KSF7" s="111"/>
      <c r="KSG7" s="111"/>
      <c r="KSH7" s="111"/>
      <c r="KSI7" s="111"/>
      <c r="KSJ7" s="111"/>
      <c r="KSK7" s="111"/>
      <c r="KSL7" s="111"/>
      <c r="KSM7" s="111"/>
      <c r="KSN7" s="111"/>
      <c r="KSO7" s="111"/>
      <c r="KSP7" s="111"/>
      <c r="KSQ7" s="111"/>
      <c r="KSR7" s="111"/>
      <c r="KSS7" s="111"/>
      <c r="KST7" s="111"/>
      <c r="KSU7" s="111"/>
      <c r="KSV7" s="111"/>
      <c r="KSW7" s="111"/>
      <c r="KSX7" s="111"/>
      <c r="KSY7" s="111"/>
      <c r="KSZ7" s="111"/>
      <c r="KTA7" s="111"/>
      <c r="KTB7" s="111"/>
      <c r="KTC7" s="111"/>
      <c r="KTD7" s="111"/>
      <c r="KTE7" s="111"/>
      <c r="KTF7" s="111"/>
      <c r="KTG7" s="111"/>
      <c r="KTH7" s="111"/>
      <c r="KTI7" s="111"/>
      <c r="KTJ7" s="111"/>
      <c r="KTK7" s="111"/>
      <c r="KTL7" s="111"/>
      <c r="KTM7" s="111"/>
      <c r="KTN7" s="111"/>
      <c r="KTO7" s="111"/>
      <c r="KTP7" s="111"/>
      <c r="KTQ7" s="111"/>
      <c r="KTR7" s="111"/>
      <c r="KTS7" s="111"/>
      <c r="KTT7" s="111"/>
      <c r="KTU7" s="111"/>
      <c r="KTV7" s="111"/>
      <c r="KTW7" s="111"/>
      <c r="KTX7" s="111"/>
      <c r="KTY7" s="111"/>
      <c r="KTZ7" s="111"/>
      <c r="KUA7" s="111"/>
      <c r="KUB7" s="111"/>
      <c r="KUC7" s="111"/>
      <c r="KUD7" s="111"/>
      <c r="KUE7" s="111"/>
      <c r="KUF7" s="111"/>
      <c r="KUG7" s="111"/>
      <c r="KUH7" s="111"/>
      <c r="KUI7" s="111"/>
      <c r="KUJ7" s="111"/>
      <c r="KUK7" s="111"/>
      <c r="KUL7" s="111"/>
      <c r="KUM7" s="111"/>
      <c r="KUN7" s="111"/>
      <c r="KUO7" s="111"/>
      <c r="KUP7" s="111"/>
      <c r="KUQ7" s="111"/>
      <c r="KUR7" s="111"/>
      <c r="KUS7" s="111"/>
      <c r="KUT7" s="111"/>
      <c r="KUU7" s="111"/>
      <c r="KUV7" s="111"/>
      <c r="KUW7" s="111"/>
      <c r="KUX7" s="111"/>
      <c r="KUY7" s="111"/>
      <c r="KUZ7" s="111"/>
      <c r="KVA7" s="111"/>
      <c r="KVB7" s="111"/>
      <c r="KVC7" s="111"/>
      <c r="KVD7" s="111"/>
      <c r="KVE7" s="111"/>
      <c r="KVF7" s="111"/>
      <c r="KVG7" s="111"/>
      <c r="KVH7" s="111"/>
      <c r="KVI7" s="111"/>
      <c r="KVJ7" s="111"/>
      <c r="KVK7" s="111"/>
      <c r="KVL7" s="111"/>
      <c r="KVM7" s="111"/>
      <c r="KVN7" s="111"/>
      <c r="KVO7" s="111"/>
      <c r="KVP7" s="111"/>
      <c r="KVQ7" s="111"/>
      <c r="KVR7" s="111"/>
      <c r="KVS7" s="111"/>
      <c r="KVT7" s="111"/>
      <c r="KVU7" s="111"/>
      <c r="KVV7" s="111"/>
      <c r="KVW7" s="111"/>
      <c r="KVX7" s="111"/>
      <c r="KVY7" s="111"/>
      <c r="KVZ7" s="111"/>
      <c r="KWA7" s="111"/>
      <c r="KWB7" s="111"/>
      <c r="KWC7" s="111"/>
      <c r="KWD7" s="111"/>
      <c r="KWE7" s="111"/>
      <c r="KWF7" s="111"/>
      <c r="KWG7" s="111"/>
      <c r="KWH7" s="111"/>
      <c r="KWI7" s="111"/>
      <c r="KWJ7" s="111"/>
      <c r="KWK7" s="111"/>
      <c r="KWL7" s="111"/>
      <c r="KWM7" s="111"/>
      <c r="KWN7" s="111"/>
      <c r="KWO7" s="111"/>
      <c r="KWP7" s="111"/>
      <c r="KWQ7" s="111"/>
      <c r="KWR7" s="111"/>
      <c r="KWS7" s="111"/>
      <c r="KWT7" s="111"/>
      <c r="KWU7" s="111"/>
      <c r="KWV7" s="111"/>
      <c r="KWW7" s="111"/>
      <c r="KWX7" s="111"/>
      <c r="KWY7" s="111"/>
      <c r="KWZ7" s="111"/>
      <c r="KXA7" s="111"/>
      <c r="KXB7" s="111"/>
      <c r="KXC7" s="111"/>
      <c r="KXD7" s="111"/>
      <c r="KXE7" s="111"/>
      <c r="KXF7" s="111"/>
      <c r="KXG7" s="111"/>
      <c r="KXH7" s="111"/>
      <c r="KXI7" s="111"/>
      <c r="KXJ7" s="111"/>
      <c r="KXK7" s="111"/>
      <c r="KXL7" s="111"/>
      <c r="KXM7" s="111"/>
      <c r="KXN7" s="111"/>
      <c r="KXO7" s="111"/>
      <c r="KXP7" s="111"/>
      <c r="KXQ7" s="111"/>
      <c r="KXR7" s="111"/>
      <c r="KXS7" s="111"/>
      <c r="KXT7" s="111"/>
      <c r="KXU7" s="111"/>
      <c r="KXV7" s="111"/>
      <c r="KXW7" s="111"/>
      <c r="KXX7" s="111"/>
      <c r="KXY7" s="111"/>
      <c r="KXZ7" s="111"/>
      <c r="KYA7" s="111"/>
      <c r="KYB7" s="111"/>
      <c r="KYC7" s="111"/>
      <c r="KYD7" s="111"/>
      <c r="KYE7" s="111"/>
      <c r="KYF7" s="111"/>
      <c r="KYG7" s="111"/>
      <c r="KYH7" s="111"/>
      <c r="KYI7" s="111"/>
      <c r="KYJ7" s="111"/>
      <c r="KYK7" s="111"/>
      <c r="KYL7" s="111"/>
      <c r="KYM7" s="111"/>
      <c r="KYN7" s="111"/>
      <c r="KYO7" s="111"/>
      <c r="KYP7" s="111"/>
      <c r="KYQ7" s="111"/>
      <c r="KYR7" s="111"/>
      <c r="KYS7" s="111"/>
      <c r="KYT7" s="111"/>
      <c r="KYU7" s="111"/>
      <c r="KYV7" s="111"/>
      <c r="KYW7" s="111"/>
      <c r="KYX7" s="111"/>
      <c r="KYY7" s="111"/>
      <c r="KYZ7" s="111"/>
      <c r="KZA7" s="111"/>
      <c r="KZB7" s="111"/>
      <c r="KZC7" s="111"/>
      <c r="KZD7" s="111"/>
      <c r="KZE7" s="111"/>
      <c r="KZF7" s="111"/>
      <c r="KZG7" s="111"/>
      <c r="KZH7" s="111"/>
      <c r="KZI7" s="111"/>
      <c r="KZJ7" s="111"/>
      <c r="KZK7" s="111"/>
      <c r="KZL7" s="111"/>
      <c r="KZM7" s="111"/>
      <c r="KZN7" s="111"/>
      <c r="KZO7" s="111"/>
      <c r="KZP7" s="111"/>
      <c r="KZQ7" s="111"/>
      <c r="KZR7" s="111"/>
      <c r="KZS7" s="111"/>
      <c r="KZT7" s="111"/>
      <c r="KZU7" s="111"/>
      <c r="KZV7" s="111"/>
      <c r="KZW7" s="111"/>
      <c r="KZX7" s="111"/>
      <c r="KZY7" s="111"/>
      <c r="KZZ7" s="111"/>
      <c r="LAA7" s="111"/>
      <c r="LAB7" s="111"/>
      <c r="LAC7" s="111"/>
      <c r="LAD7" s="111"/>
      <c r="LAE7" s="111"/>
      <c r="LAF7" s="111"/>
      <c r="LAG7" s="111"/>
      <c r="LAH7" s="111"/>
      <c r="LAI7" s="111"/>
      <c r="LAJ7" s="111"/>
      <c r="LAK7" s="111"/>
      <c r="LAL7" s="111"/>
      <c r="LAM7" s="111"/>
      <c r="LAN7" s="111"/>
      <c r="LAO7" s="111"/>
      <c r="LAP7" s="111"/>
      <c r="LAQ7" s="111"/>
      <c r="LAR7" s="111"/>
      <c r="LAS7" s="111"/>
      <c r="LAT7" s="111"/>
      <c r="LAU7" s="111"/>
      <c r="LAV7" s="111"/>
      <c r="LAW7" s="111"/>
      <c r="LAX7" s="111"/>
      <c r="LAY7" s="111"/>
      <c r="LAZ7" s="111"/>
      <c r="LBA7" s="111"/>
      <c r="LBB7" s="111"/>
      <c r="LBC7" s="111"/>
      <c r="LBD7" s="111"/>
      <c r="LBE7" s="111"/>
      <c r="LBF7" s="111"/>
      <c r="LBG7" s="111"/>
      <c r="LBH7" s="111"/>
      <c r="LBI7" s="111"/>
      <c r="LBJ7" s="111"/>
      <c r="LBK7" s="111"/>
      <c r="LBL7" s="111"/>
      <c r="LBM7" s="111"/>
      <c r="LBN7" s="111"/>
      <c r="LBO7" s="111"/>
      <c r="LBP7" s="111"/>
      <c r="LBQ7" s="111"/>
      <c r="LBR7" s="111"/>
      <c r="LBS7" s="111"/>
      <c r="LBT7" s="111"/>
      <c r="LBU7" s="111"/>
      <c r="LBV7" s="111"/>
      <c r="LBW7" s="111"/>
      <c r="LBX7" s="111"/>
      <c r="LBY7" s="111"/>
      <c r="LBZ7" s="111"/>
      <c r="LCA7" s="111"/>
      <c r="LCB7" s="111"/>
      <c r="LCC7" s="111"/>
      <c r="LCD7" s="111"/>
      <c r="LCE7" s="111"/>
      <c r="LCF7" s="111"/>
      <c r="LCG7" s="111"/>
      <c r="LCH7" s="111"/>
      <c r="LCI7" s="111"/>
      <c r="LCJ7" s="111"/>
      <c r="LCK7" s="111"/>
      <c r="LCL7" s="111"/>
      <c r="LCM7" s="111"/>
      <c r="LCN7" s="111"/>
      <c r="LCO7" s="111"/>
      <c r="LCP7" s="111"/>
      <c r="LCQ7" s="111"/>
      <c r="LCR7" s="111"/>
      <c r="LCS7" s="111"/>
      <c r="LCT7" s="111"/>
      <c r="LCU7" s="111"/>
      <c r="LCV7" s="111"/>
      <c r="LCW7" s="111"/>
      <c r="LCX7" s="111"/>
      <c r="LCY7" s="111"/>
      <c r="LCZ7" s="111"/>
      <c r="LDA7" s="111"/>
      <c r="LDB7" s="111"/>
      <c r="LDC7" s="111"/>
      <c r="LDD7" s="111"/>
      <c r="LDE7" s="111"/>
      <c r="LDF7" s="111"/>
      <c r="LDG7" s="111"/>
      <c r="LDH7" s="111"/>
      <c r="LDI7" s="111"/>
      <c r="LDJ7" s="111"/>
      <c r="LDK7" s="111"/>
      <c r="LDL7" s="111"/>
      <c r="LDM7" s="111"/>
      <c r="LDN7" s="111"/>
      <c r="LDO7" s="111"/>
      <c r="LDP7" s="111"/>
      <c r="LDQ7" s="111"/>
      <c r="LDR7" s="111"/>
      <c r="LDS7" s="111"/>
      <c r="LDT7" s="111"/>
      <c r="LDU7" s="111"/>
      <c r="LDV7" s="111"/>
      <c r="LDW7" s="111"/>
      <c r="LDX7" s="111"/>
      <c r="LDY7" s="111"/>
      <c r="LDZ7" s="111"/>
      <c r="LEA7" s="111"/>
      <c r="LEB7" s="111"/>
      <c r="LEC7" s="111"/>
      <c r="LED7" s="111"/>
      <c r="LEE7" s="111"/>
      <c r="LEF7" s="111"/>
      <c r="LEG7" s="111"/>
      <c r="LEH7" s="111"/>
      <c r="LEI7" s="111"/>
      <c r="LEJ7" s="111"/>
      <c r="LEK7" s="111"/>
      <c r="LEL7" s="111"/>
      <c r="LEM7" s="111"/>
      <c r="LEN7" s="111"/>
      <c r="LEO7" s="111"/>
      <c r="LEP7" s="111"/>
      <c r="LEQ7" s="111"/>
      <c r="LER7" s="111"/>
      <c r="LES7" s="111"/>
      <c r="LET7" s="111"/>
      <c r="LEU7" s="111"/>
      <c r="LEV7" s="111"/>
      <c r="LEW7" s="111"/>
      <c r="LEX7" s="111"/>
      <c r="LEY7" s="111"/>
      <c r="LEZ7" s="111"/>
      <c r="LFA7" s="111"/>
      <c r="LFB7" s="111"/>
      <c r="LFC7" s="111"/>
      <c r="LFD7" s="111"/>
      <c r="LFE7" s="111"/>
      <c r="LFF7" s="111"/>
      <c r="LFG7" s="111"/>
      <c r="LFH7" s="111"/>
      <c r="LFI7" s="111"/>
      <c r="LFJ7" s="111"/>
      <c r="LFK7" s="111"/>
      <c r="LFL7" s="111"/>
      <c r="LFM7" s="111"/>
      <c r="LFN7" s="111"/>
      <c r="LFO7" s="111"/>
      <c r="LFP7" s="111"/>
      <c r="LFQ7" s="111"/>
      <c r="LFR7" s="111"/>
      <c r="LFS7" s="111"/>
      <c r="LFT7" s="111"/>
      <c r="LFU7" s="111"/>
      <c r="LFV7" s="111"/>
      <c r="LFW7" s="111"/>
      <c r="LFX7" s="111"/>
      <c r="LFY7" s="111"/>
      <c r="LFZ7" s="111"/>
      <c r="LGA7" s="111"/>
      <c r="LGB7" s="111"/>
      <c r="LGC7" s="111"/>
      <c r="LGD7" s="111"/>
      <c r="LGE7" s="111"/>
      <c r="LGF7" s="111"/>
      <c r="LGG7" s="111"/>
      <c r="LGH7" s="111"/>
      <c r="LGI7" s="111"/>
      <c r="LGJ7" s="111"/>
      <c r="LGK7" s="111"/>
      <c r="LGL7" s="111"/>
      <c r="LGM7" s="111"/>
      <c r="LGN7" s="111"/>
      <c r="LGO7" s="111"/>
      <c r="LGP7" s="111"/>
      <c r="LGQ7" s="111"/>
      <c r="LGR7" s="111"/>
      <c r="LGS7" s="111"/>
      <c r="LGT7" s="111"/>
      <c r="LGU7" s="111"/>
      <c r="LGV7" s="111"/>
      <c r="LGW7" s="111"/>
      <c r="LGX7" s="111"/>
      <c r="LGY7" s="111"/>
      <c r="LGZ7" s="111"/>
      <c r="LHA7" s="111"/>
      <c r="LHB7" s="111"/>
      <c r="LHC7" s="111"/>
      <c r="LHD7" s="111"/>
      <c r="LHE7" s="111"/>
      <c r="LHF7" s="111"/>
      <c r="LHG7" s="111"/>
      <c r="LHH7" s="111"/>
      <c r="LHI7" s="111"/>
      <c r="LHJ7" s="111"/>
      <c r="LHK7" s="111"/>
      <c r="LHL7" s="111"/>
      <c r="LHM7" s="111"/>
      <c r="LHN7" s="111"/>
      <c r="LHO7" s="111"/>
      <c r="LHP7" s="111"/>
      <c r="LHQ7" s="111"/>
      <c r="LHR7" s="111"/>
      <c r="LHS7" s="111"/>
      <c r="LHT7" s="111"/>
      <c r="LHU7" s="111"/>
      <c r="LHV7" s="111"/>
      <c r="LHW7" s="111"/>
      <c r="LHX7" s="111"/>
      <c r="LHY7" s="111"/>
      <c r="LHZ7" s="111"/>
      <c r="LIA7" s="111"/>
      <c r="LIB7" s="111"/>
      <c r="LIC7" s="111"/>
      <c r="LID7" s="111"/>
      <c r="LIE7" s="111"/>
      <c r="LIF7" s="111"/>
      <c r="LIG7" s="111"/>
      <c r="LIH7" s="111"/>
      <c r="LII7" s="111"/>
      <c r="LIJ7" s="111"/>
      <c r="LIK7" s="111"/>
      <c r="LIL7" s="111"/>
      <c r="LIM7" s="111"/>
      <c r="LIN7" s="111"/>
      <c r="LIO7" s="111"/>
      <c r="LIP7" s="111"/>
      <c r="LIQ7" s="111"/>
      <c r="LIR7" s="111"/>
      <c r="LIS7" s="111"/>
      <c r="LIT7" s="111"/>
      <c r="LIU7" s="111"/>
      <c r="LIV7" s="111"/>
      <c r="LIW7" s="111"/>
      <c r="LIX7" s="111"/>
      <c r="LIY7" s="111"/>
      <c r="LIZ7" s="111"/>
      <c r="LJA7" s="111"/>
      <c r="LJB7" s="111"/>
      <c r="LJC7" s="111"/>
      <c r="LJD7" s="111"/>
      <c r="LJE7" s="111"/>
      <c r="LJF7" s="111"/>
      <c r="LJG7" s="111"/>
      <c r="LJH7" s="111"/>
      <c r="LJI7" s="111"/>
      <c r="LJJ7" s="111"/>
      <c r="LJK7" s="111"/>
      <c r="LJL7" s="111"/>
      <c r="LJM7" s="111"/>
      <c r="LJN7" s="111"/>
      <c r="LJO7" s="111"/>
      <c r="LJP7" s="111"/>
      <c r="LJQ7" s="111"/>
      <c r="LJR7" s="111"/>
      <c r="LJS7" s="111"/>
      <c r="LJT7" s="111"/>
      <c r="LJU7" s="111"/>
      <c r="LJV7" s="111"/>
      <c r="LJW7" s="111"/>
      <c r="LJX7" s="111"/>
      <c r="LJY7" s="111"/>
      <c r="LJZ7" s="111"/>
      <c r="LKA7" s="111"/>
      <c r="LKB7" s="111"/>
      <c r="LKC7" s="111"/>
      <c r="LKD7" s="111"/>
      <c r="LKE7" s="111"/>
      <c r="LKF7" s="111"/>
      <c r="LKG7" s="111"/>
      <c r="LKH7" s="111"/>
      <c r="LKI7" s="111"/>
      <c r="LKJ7" s="111"/>
      <c r="LKK7" s="111"/>
      <c r="LKL7" s="111"/>
      <c r="LKM7" s="111"/>
      <c r="LKN7" s="111"/>
      <c r="LKO7" s="111"/>
      <c r="LKP7" s="111"/>
      <c r="LKQ7" s="111"/>
      <c r="LKR7" s="111"/>
      <c r="LKS7" s="111"/>
      <c r="LKT7" s="111"/>
      <c r="LKU7" s="111"/>
      <c r="LKV7" s="111"/>
      <c r="LKW7" s="111"/>
      <c r="LKX7" s="111"/>
      <c r="LKY7" s="111"/>
      <c r="LKZ7" s="111"/>
      <c r="LLA7" s="111"/>
      <c r="LLB7" s="111"/>
      <c r="LLC7" s="111"/>
      <c r="LLD7" s="111"/>
      <c r="LLE7" s="111"/>
      <c r="LLF7" s="111"/>
      <c r="LLG7" s="111"/>
      <c r="LLH7" s="111"/>
      <c r="LLI7" s="111"/>
      <c r="LLJ7" s="111"/>
      <c r="LLK7" s="111"/>
      <c r="LLL7" s="111"/>
      <c r="LLM7" s="111"/>
      <c r="LLN7" s="111"/>
      <c r="LLO7" s="111"/>
      <c r="LLP7" s="111"/>
      <c r="LLQ7" s="111"/>
      <c r="LLR7" s="111"/>
      <c r="LLS7" s="111"/>
      <c r="LLT7" s="111"/>
      <c r="LLU7" s="111"/>
      <c r="LLV7" s="111"/>
      <c r="LLW7" s="111"/>
      <c r="LLX7" s="111"/>
      <c r="LLY7" s="111"/>
      <c r="LLZ7" s="111"/>
      <c r="LMA7" s="111"/>
      <c r="LMB7" s="111"/>
      <c r="LMC7" s="111"/>
      <c r="LMD7" s="111"/>
      <c r="LME7" s="111"/>
      <c r="LMF7" s="111"/>
      <c r="LMG7" s="111"/>
      <c r="LMH7" s="111"/>
      <c r="LMI7" s="111"/>
      <c r="LMJ7" s="111"/>
      <c r="LMK7" s="111"/>
      <c r="LML7" s="111"/>
      <c r="LMM7" s="111"/>
      <c r="LMN7" s="111"/>
      <c r="LMO7" s="111"/>
      <c r="LMP7" s="111"/>
      <c r="LMQ7" s="111"/>
      <c r="LMR7" s="111"/>
      <c r="LMS7" s="111"/>
      <c r="LMT7" s="111"/>
      <c r="LMU7" s="111"/>
      <c r="LMV7" s="111"/>
      <c r="LMW7" s="111"/>
      <c r="LMX7" s="111"/>
      <c r="LMY7" s="111"/>
      <c r="LMZ7" s="111"/>
      <c r="LNA7" s="111"/>
      <c r="LNB7" s="111"/>
      <c r="LNC7" s="111"/>
      <c r="LND7" s="111"/>
      <c r="LNE7" s="111"/>
      <c r="LNF7" s="111"/>
      <c r="LNG7" s="111"/>
      <c r="LNH7" s="111"/>
      <c r="LNI7" s="111"/>
      <c r="LNJ7" s="111"/>
      <c r="LNK7" s="111"/>
      <c r="LNL7" s="111"/>
      <c r="LNM7" s="111"/>
      <c r="LNN7" s="111"/>
      <c r="LNO7" s="111"/>
      <c r="LNP7" s="111"/>
      <c r="LNQ7" s="111"/>
      <c r="LNR7" s="111"/>
      <c r="LNS7" s="111"/>
      <c r="LNT7" s="111"/>
      <c r="LNU7" s="111"/>
      <c r="LNV7" s="111"/>
      <c r="LNW7" s="111"/>
      <c r="LNX7" s="111"/>
      <c r="LNY7" s="111"/>
      <c r="LNZ7" s="111"/>
      <c r="LOA7" s="111"/>
      <c r="LOB7" s="111"/>
      <c r="LOC7" s="111"/>
      <c r="LOD7" s="111"/>
      <c r="LOE7" s="111"/>
      <c r="LOF7" s="111"/>
      <c r="LOG7" s="111"/>
      <c r="LOH7" s="111"/>
      <c r="LOI7" s="111"/>
      <c r="LOJ7" s="111"/>
      <c r="LOK7" s="111"/>
      <c r="LOL7" s="111"/>
      <c r="LOM7" s="111"/>
      <c r="LON7" s="111"/>
      <c r="LOO7" s="111"/>
      <c r="LOP7" s="111"/>
      <c r="LOQ7" s="111"/>
      <c r="LOR7" s="111"/>
      <c r="LOS7" s="111"/>
      <c r="LOT7" s="111"/>
      <c r="LOU7" s="111"/>
      <c r="LOV7" s="111"/>
      <c r="LOW7" s="111"/>
      <c r="LOX7" s="111"/>
      <c r="LOY7" s="111"/>
      <c r="LOZ7" s="111"/>
      <c r="LPA7" s="111"/>
      <c r="LPB7" s="111"/>
      <c r="LPC7" s="111"/>
      <c r="LPD7" s="111"/>
      <c r="LPE7" s="111"/>
      <c r="LPF7" s="111"/>
      <c r="LPG7" s="111"/>
      <c r="LPH7" s="111"/>
      <c r="LPI7" s="111"/>
      <c r="LPJ7" s="111"/>
      <c r="LPK7" s="111"/>
      <c r="LPL7" s="111"/>
      <c r="LPM7" s="111"/>
      <c r="LPN7" s="111"/>
      <c r="LPO7" s="111"/>
      <c r="LPP7" s="111"/>
      <c r="LPQ7" s="111"/>
      <c r="LPR7" s="111"/>
      <c r="LPS7" s="111"/>
      <c r="LPT7" s="111"/>
      <c r="LPU7" s="111"/>
      <c r="LPV7" s="111"/>
      <c r="LPW7" s="111"/>
      <c r="LPX7" s="111"/>
      <c r="LPY7" s="111"/>
      <c r="LPZ7" s="111"/>
      <c r="LQA7" s="111"/>
      <c r="LQB7" s="111"/>
      <c r="LQC7" s="111"/>
      <c r="LQD7" s="111"/>
      <c r="LQE7" s="111"/>
      <c r="LQF7" s="111"/>
      <c r="LQG7" s="111"/>
      <c r="LQH7" s="111"/>
      <c r="LQI7" s="111"/>
      <c r="LQJ7" s="111"/>
      <c r="LQK7" s="111"/>
      <c r="LQL7" s="111"/>
      <c r="LQM7" s="111"/>
      <c r="LQN7" s="111"/>
      <c r="LQO7" s="111"/>
      <c r="LQP7" s="111"/>
      <c r="LQQ7" s="111"/>
      <c r="LQR7" s="111"/>
      <c r="LQS7" s="111"/>
      <c r="LQT7" s="111"/>
      <c r="LQU7" s="111"/>
      <c r="LQV7" s="111"/>
      <c r="LQW7" s="111"/>
      <c r="LQX7" s="111"/>
      <c r="LQY7" s="111"/>
      <c r="LQZ7" s="111"/>
      <c r="LRA7" s="111"/>
      <c r="LRB7" s="111"/>
      <c r="LRC7" s="111"/>
      <c r="LRD7" s="111"/>
      <c r="LRE7" s="111"/>
      <c r="LRF7" s="111"/>
      <c r="LRG7" s="111"/>
      <c r="LRH7" s="111"/>
      <c r="LRI7" s="111"/>
      <c r="LRJ7" s="111"/>
      <c r="LRK7" s="111"/>
      <c r="LRL7" s="111"/>
      <c r="LRM7" s="111"/>
      <c r="LRN7" s="111"/>
      <c r="LRO7" s="111"/>
      <c r="LRP7" s="111"/>
      <c r="LRQ7" s="111"/>
      <c r="LRR7" s="111"/>
      <c r="LRS7" s="111"/>
      <c r="LRT7" s="111"/>
      <c r="LRU7" s="111"/>
      <c r="LRV7" s="111"/>
      <c r="LRW7" s="111"/>
      <c r="LRX7" s="111"/>
      <c r="LRY7" s="111"/>
      <c r="LRZ7" s="111"/>
      <c r="LSA7" s="111"/>
      <c r="LSB7" s="111"/>
      <c r="LSC7" s="111"/>
      <c r="LSD7" s="111"/>
      <c r="LSE7" s="111"/>
      <c r="LSF7" s="111"/>
      <c r="LSG7" s="111"/>
      <c r="LSH7" s="111"/>
      <c r="LSI7" s="111"/>
      <c r="LSJ7" s="111"/>
      <c r="LSK7" s="111"/>
      <c r="LSL7" s="111"/>
      <c r="LSM7" s="111"/>
      <c r="LSN7" s="111"/>
      <c r="LSO7" s="111"/>
      <c r="LSP7" s="111"/>
      <c r="LSQ7" s="111"/>
      <c r="LSR7" s="111"/>
      <c r="LSS7" s="111"/>
      <c r="LST7" s="111"/>
      <c r="LSU7" s="111"/>
      <c r="LSV7" s="111"/>
      <c r="LSW7" s="111"/>
      <c r="LSX7" s="111"/>
      <c r="LSY7" s="111"/>
      <c r="LSZ7" s="111"/>
      <c r="LTA7" s="111"/>
      <c r="LTB7" s="111"/>
      <c r="LTC7" s="111"/>
      <c r="LTD7" s="111"/>
      <c r="LTE7" s="111"/>
      <c r="LTF7" s="111"/>
      <c r="LTG7" s="111"/>
      <c r="LTH7" s="111"/>
      <c r="LTI7" s="111"/>
      <c r="LTJ7" s="111"/>
      <c r="LTK7" s="111"/>
      <c r="LTL7" s="111"/>
      <c r="LTM7" s="111"/>
      <c r="LTN7" s="111"/>
      <c r="LTO7" s="111"/>
      <c r="LTP7" s="111"/>
      <c r="LTQ7" s="111"/>
      <c r="LTR7" s="111"/>
      <c r="LTS7" s="111"/>
      <c r="LTT7" s="111"/>
      <c r="LTU7" s="111"/>
      <c r="LTV7" s="111"/>
      <c r="LTW7" s="111"/>
      <c r="LTX7" s="111"/>
      <c r="LTY7" s="111"/>
      <c r="LTZ7" s="111"/>
      <c r="LUA7" s="111"/>
      <c r="LUB7" s="111"/>
      <c r="LUC7" s="111"/>
      <c r="LUD7" s="111"/>
      <c r="LUE7" s="111"/>
      <c r="LUF7" s="111"/>
      <c r="LUG7" s="111"/>
      <c r="LUH7" s="111"/>
      <c r="LUI7" s="111"/>
      <c r="LUJ7" s="111"/>
      <c r="LUK7" s="111"/>
      <c r="LUL7" s="111"/>
      <c r="LUM7" s="111"/>
      <c r="LUN7" s="111"/>
      <c r="LUO7" s="111"/>
      <c r="LUP7" s="111"/>
      <c r="LUQ7" s="111"/>
      <c r="LUR7" s="111"/>
      <c r="LUS7" s="111"/>
      <c r="LUT7" s="111"/>
      <c r="LUU7" s="111"/>
      <c r="LUV7" s="111"/>
      <c r="LUW7" s="111"/>
      <c r="LUX7" s="111"/>
      <c r="LUY7" s="111"/>
      <c r="LUZ7" s="111"/>
      <c r="LVA7" s="111"/>
      <c r="LVB7" s="111"/>
      <c r="LVC7" s="111"/>
      <c r="LVD7" s="111"/>
      <c r="LVE7" s="111"/>
      <c r="LVF7" s="111"/>
      <c r="LVG7" s="111"/>
      <c r="LVH7" s="111"/>
      <c r="LVI7" s="111"/>
      <c r="LVJ7" s="111"/>
      <c r="LVK7" s="111"/>
      <c r="LVL7" s="111"/>
      <c r="LVM7" s="111"/>
      <c r="LVN7" s="111"/>
      <c r="LVO7" s="111"/>
      <c r="LVP7" s="111"/>
      <c r="LVQ7" s="111"/>
      <c r="LVR7" s="111"/>
      <c r="LVS7" s="111"/>
      <c r="LVT7" s="111"/>
      <c r="LVU7" s="111"/>
      <c r="LVV7" s="111"/>
      <c r="LVW7" s="111"/>
      <c r="LVX7" s="111"/>
      <c r="LVY7" s="111"/>
      <c r="LVZ7" s="111"/>
      <c r="LWA7" s="111"/>
      <c r="LWB7" s="111"/>
      <c r="LWC7" s="111"/>
      <c r="LWD7" s="111"/>
      <c r="LWE7" s="111"/>
      <c r="LWF7" s="111"/>
      <c r="LWG7" s="111"/>
      <c r="LWH7" s="111"/>
      <c r="LWI7" s="111"/>
      <c r="LWJ7" s="111"/>
      <c r="LWK7" s="111"/>
      <c r="LWL7" s="111"/>
      <c r="LWM7" s="111"/>
      <c r="LWN7" s="111"/>
      <c r="LWO7" s="111"/>
      <c r="LWP7" s="111"/>
      <c r="LWQ7" s="111"/>
      <c r="LWR7" s="111"/>
      <c r="LWS7" s="111"/>
      <c r="LWT7" s="111"/>
      <c r="LWU7" s="111"/>
      <c r="LWV7" s="111"/>
      <c r="LWW7" s="111"/>
      <c r="LWX7" s="111"/>
      <c r="LWY7" s="111"/>
      <c r="LWZ7" s="111"/>
      <c r="LXA7" s="111"/>
      <c r="LXB7" s="111"/>
      <c r="LXC7" s="111"/>
      <c r="LXD7" s="111"/>
      <c r="LXE7" s="111"/>
      <c r="LXF7" s="111"/>
      <c r="LXG7" s="111"/>
      <c r="LXH7" s="111"/>
      <c r="LXI7" s="111"/>
      <c r="LXJ7" s="111"/>
      <c r="LXK7" s="111"/>
      <c r="LXL7" s="111"/>
      <c r="LXM7" s="111"/>
      <c r="LXN7" s="111"/>
      <c r="LXO7" s="111"/>
      <c r="LXP7" s="111"/>
      <c r="LXQ7" s="111"/>
      <c r="LXR7" s="111"/>
      <c r="LXS7" s="111"/>
      <c r="LXT7" s="111"/>
      <c r="LXU7" s="111"/>
      <c r="LXV7" s="111"/>
      <c r="LXW7" s="111"/>
      <c r="LXX7" s="111"/>
      <c r="LXY7" s="111"/>
      <c r="LXZ7" s="111"/>
      <c r="LYA7" s="111"/>
      <c r="LYB7" s="111"/>
      <c r="LYC7" s="111"/>
      <c r="LYD7" s="111"/>
      <c r="LYE7" s="111"/>
      <c r="LYF7" s="111"/>
      <c r="LYG7" s="111"/>
      <c r="LYH7" s="111"/>
      <c r="LYI7" s="111"/>
      <c r="LYJ7" s="111"/>
      <c r="LYK7" s="111"/>
      <c r="LYL7" s="111"/>
      <c r="LYM7" s="111"/>
      <c r="LYN7" s="111"/>
      <c r="LYO7" s="111"/>
      <c r="LYP7" s="111"/>
      <c r="LYQ7" s="111"/>
      <c r="LYR7" s="111"/>
      <c r="LYS7" s="111"/>
      <c r="LYT7" s="111"/>
      <c r="LYU7" s="111"/>
      <c r="LYV7" s="111"/>
      <c r="LYW7" s="111"/>
      <c r="LYX7" s="111"/>
      <c r="LYY7" s="111"/>
      <c r="LYZ7" s="111"/>
      <c r="LZA7" s="111"/>
      <c r="LZB7" s="111"/>
      <c r="LZC7" s="111"/>
      <c r="LZD7" s="111"/>
      <c r="LZE7" s="111"/>
      <c r="LZF7" s="111"/>
      <c r="LZG7" s="111"/>
      <c r="LZH7" s="111"/>
      <c r="LZI7" s="111"/>
      <c r="LZJ7" s="111"/>
      <c r="LZK7" s="111"/>
      <c r="LZL7" s="111"/>
      <c r="LZM7" s="111"/>
      <c r="LZN7" s="111"/>
      <c r="LZO7" s="111"/>
      <c r="LZP7" s="111"/>
      <c r="LZQ7" s="111"/>
      <c r="LZR7" s="111"/>
      <c r="LZS7" s="111"/>
      <c r="LZT7" s="111"/>
      <c r="LZU7" s="111"/>
      <c r="LZV7" s="111"/>
      <c r="LZW7" s="111"/>
      <c r="LZX7" s="111"/>
      <c r="LZY7" s="111"/>
      <c r="LZZ7" s="111"/>
      <c r="MAA7" s="111"/>
      <c r="MAB7" s="111"/>
      <c r="MAC7" s="111"/>
      <c r="MAD7" s="111"/>
      <c r="MAE7" s="111"/>
      <c r="MAF7" s="111"/>
      <c r="MAG7" s="111"/>
      <c r="MAH7" s="111"/>
      <c r="MAI7" s="111"/>
      <c r="MAJ7" s="111"/>
      <c r="MAK7" s="111"/>
      <c r="MAL7" s="111"/>
      <c r="MAM7" s="111"/>
      <c r="MAN7" s="111"/>
      <c r="MAO7" s="111"/>
      <c r="MAP7" s="111"/>
      <c r="MAQ7" s="111"/>
      <c r="MAR7" s="111"/>
      <c r="MAS7" s="111"/>
      <c r="MAT7" s="111"/>
      <c r="MAU7" s="111"/>
      <c r="MAV7" s="111"/>
      <c r="MAW7" s="111"/>
      <c r="MAX7" s="111"/>
      <c r="MAY7" s="111"/>
      <c r="MAZ7" s="111"/>
      <c r="MBA7" s="111"/>
      <c r="MBB7" s="111"/>
      <c r="MBC7" s="111"/>
      <c r="MBD7" s="111"/>
      <c r="MBE7" s="111"/>
      <c r="MBF7" s="111"/>
      <c r="MBG7" s="111"/>
      <c r="MBH7" s="111"/>
      <c r="MBI7" s="111"/>
      <c r="MBJ7" s="111"/>
      <c r="MBK7" s="111"/>
      <c r="MBL7" s="111"/>
      <c r="MBM7" s="111"/>
      <c r="MBN7" s="111"/>
      <c r="MBO7" s="111"/>
      <c r="MBP7" s="111"/>
      <c r="MBQ7" s="111"/>
      <c r="MBR7" s="111"/>
      <c r="MBS7" s="111"/>
      <c r="MBT7" s="111"/>
      <c r="MBU7" s="111"/>
      <c r="MBV7" s="111"/>
      <c r="MBW7" s="111"/>
      <c r="MBX7" s="111"/>
      <c r="MBY7" s="111"/>
      <c r="MBZ7" s="111"/>
      <c r="MCA7" s="111"/>
      <c r="MCB7" s="111"/>
      <c r="MCC7" s="111"/>
      <c r="MCD7" s="111"/>
      <c r="MCE7" s="111"/>
      <c r="MCF7" s="111"/>
      <c r="MCG7" s="111"/>
      <c r="MCH7" s="111"/>
      <c r="MCI7" s="111"/>
      <c r="MCJ7" s="111"/>
      <c r="MCK7" s="111"/>
      <c r="MCL7" s="111"/>
      <c r="MCM7" s="111"/>
      <c r="MCN7" s="111"/>
      <c r="MCO7" s="111"/>
      <c r="MCP7" s="111"/>
      <c r="MCQ7" s="111"/>
      <c r="MCR7" s="111"/>
      <c r="MCS7" s="111"/>
      <c r="MCT7" s="111"/>
      <c r="MCU7" s="111"/>
      <c r="MCV7" s="111"/>
      <c r="MCW7" s="111"/>
      <c r="MCX7" s="111"/>
      <c r="MCY7" s="111"/>
      <c r="MCZ7" s="111"/>
      <c r="MDA7" s="111"/>
      <c r="MDB7" s="111"/>
      <c r="MDC7" s="111"/>
      <c r="MDD7" s="111"/>
      <c r="MDE7" s="111"/>
      <c r="MDF7" s="111"/>
      <c r="MDG7" s="111"/>
      <c r="MDH7" s="111"/>
      <c r="MDI7" s="111"/>
      <c r="MDJ7" s="111"/>
      <c r="MDK7" s="111"/>
      <c r="MDL7" s="111"/>
      <c r="MDM7" s="111"/>
      <c r="MDN7" s="111"/>
      <c r="MDO7" s="111"/>
      <c r="MDP7" s="111"/>
      <c r="MDQ7" s="111"/>
      <c r="MDR7" s="111"/>
      <c r="MDS7" s="111"/>
      <c r="MDT7" s="111"/>
      <c r="MDU7" s="111"/>
      <c r="MDV7" s="111"/>
      <c r="MDW7" s="111"/>
      <c r="MDX7" s="111"/>
      <c r="MDY7" s="111"/>
      <c r="MDZ7" s="111"/>
      <c r="MEA7" s="111"/>
      <c r="MEB7" s="111"/>
      <c r="MEC7" s="111"/>
      <c r="MED7" s="111"/>
      <c r="MEE7" s="111"/>
      <c r="MEF7" s="111"/>
      <c r="MEG7" s="111"/>
      <c r="MEH7" s="111"/>
      <c r="MEI7" s="111"/>
      <c r="MEJ7" s="111"/>
      <c r="MEK7" s="111"/>
      <c r="MEL7" s="111"/>
      <c r="MEM7" s="111"/>
      <c r="MEN7" s="111"/>
      <c r="MEO7" s="111"/>
      <c r="MEP7" s="111"/>
      <c r="MEQ7" s="111"/>
      <c r="MER7" s="111"/>
      <c r="MES7" s="111"/>
      <c r="MET7" s="111"/>
      <c r="MEU7" s="111"/>
      <c r="MEV7" s="111"/>
      <c r="MEW7" s="111"/>
      <c r="MEX7" s="111"/>
      <c r="MEY7" s="111"/>
      <c r="MEZ7" s="111"/>
      <c r="MFA7" s="111"/>
      <c r="MFB7" s="111"/>
      <c r="MFC7" s="111"/>
      <c r="MFD7" s="111"/>
      <c r="MFE7" s="111"/>
      <c r="MFF7" s="111"/>
      <c r="MFG7" s="111"/>
      <c r="MFH7" s="111"/>
      <c r="MFI7" s="111"/>
      <c r="MFJ7" s="111"/>
      <c r="MFK7" s="111"/>
      <c r="MFL7" s="111"/>
      <c r="MFM7" s="111"/>
      <c r="MFN7" s="111"/>
      <c r="MFO7" s="111"/>
      <c r="MFP7" s="111"/>
      <c r="MFQ7" s="111"/>
      <c r="MFR7" s="111"/>
      <c r="MFS7" s="111"/>
      <c r="MFT7" s="111"/>
      <c r="MFU7" s="111"/>
      <c r="MFV7" s="111"/>
      <c r="MFW7" s="111"/>
      <c r="MFX7" s="111"/>
      <c r="MFY7" s="111"/>
      <c r="MFZ7" s="111"/>
      <c r="MGA7" s="111"/>
      <c r="MGB7" s="111"/>
      <c r="MGC7" s="111"/>
      <c r="MGD7" s="111"/>
      <c r="MGE7" s="111"/>
      <c r="MGF7" s="111"/>
      <c r="MGG7" s="111"/>
      <c r="MGH7" s="111"/>
      <c r="MGI7" s="111"/>
      <c r="MGJ7" s="111"/>
      <c r="MGK7" s="111"/>
      <c r="MGL7" s="111"/>
      <c r="MGM7" s="111"/>
      <c r="MGN7" s="111"/>
      <c r="MGO7" s="111"/>
      <c r="MGP7" s="111"/>
      <c r="MGQ7" s="111"/>
      <c r="MGR7" s="111"/>
      <c r="MGS7" s="111"/>
      <c r="MGT7" s="111"/>
      <c r="MGU7" s="111"/>
      <c r="MGV7" s="111"/>
      <c r="MGW7" s="111"/>
      <c r="MGX7" s="111"/>
      <c r="MGY7" s="111"/>
      <c r="MGZ7" s="111"/>
      <c r="MHA7" s="111"/>
      <c r="MHB7" s="111"/>
      <c r="MHC7" s="111"/>
      <c r="MHD7" s="111"/>
      <c r="MHE7" s="111"/>
      <c r="MHF7" s="111"/>
      <c r="MHG7" s="111"/>
      <c r="MHH7" s="111"/>
      <c r="MHI7" s="111"/>
      <c r="MHJ7" s="111"/>
      <c r="MHK7" s="111"/>
      <c r="MHL7" s="111"/>
      <c r="MHM7" s="111"/>
      <c r="MHN7" s="111"/>
      <c r="MHO7" s="111"/>
      <c r="MHP7" s="111"/>
      <c r="MHQ7" s="111"/>
      <c r="MHR7" s="111"/>
      <c r="MHS7" s="111"/>
      <c r="MHT7" s="111"/>
      <c r="MHU7" s="111"/>
      <c r="MHV7" s="111"/>
      <c r="MHW7" s="111"/>
      <c r="MHX7" s="111"/>
      <c r="MHY7" s="111"/>
      <c r="MHZ7" s="111"/>
      <c r="MIA7" s="111"/>
      <c r="MIB7" s="111"/>
      <c r="MIC7" s="111"/>
      <c r="MID7" s="111"/>
      <c r="MIE7" s="111"/>
      <c r="MIF7" s="111"/>
      <c r="MIG7" s="111"/>
      <c r="MIH7" s="111"/>
      <c r="MII7" s="111"/>
      <c r="MIJ7" s="111"/>
      <c r="MIK7" s="111"/>
      <c r="MIL7" s="111"/>
      <c r="MIM7" s="111"/>
      <c r="MIN7" s="111"/>
      <c r="MIO7" s="111"/>
      <c r="MIP7" s="111"/>
      <c r="MIQ7" s="111"/>
      <c r="MIR7" s="111"/>
      <c r="MIS7" s="111"/>
      <c r="MIT7" s="111"/>
      <c r="MIU7" s="111"/>
      <c r="MIV7" s="111"/>
      <c r="MIW7" s="111"/>
      <c r="MIX7" s="111"/>
      <c r="MIY7" s="111"/>
      <c r="MIZ7" s="111"/>
      <c r="MJA7" s="111"/>
      <c r="MJB7" s="111"/>
      <c r="MJC7" s="111"/>
      <c r="MJD7" s="111"/>
      <c r="MJE7" s="111"/>
      <c r="MJF7" s="111"/>
      <c r="MJG7" s="111"/>
      <c r="MJH7" s="111"/>
      <c r="MJI7" s="111"/>
      <c r="MJJ7" s="111"/>
      <c r="MJK7" s="111"/>
      <c r="MJL7" s="111"/>
      <c r="MJM7" s="111"/>
      <c r="MJN7" s="111"/>
      <c r="MJO7" s="111"/>
      <c r="MJP7" s="111"/>
      <c r="MJQ7" s="111"/>
      <c r="MJR7" s="111"/>
      <c r="MJS7" s="111"/>
      <c r="MJT7" s="111"/>
      <c r="MJU7" s="111"/>
      <c r="MJV7" s="111"/>
      <c r="MJW7" s="111"/>
      <c r="MJX7" s="111"/>
      <c r="MJY7" s="111"/>
      <c r="MJZ7" s="111"/>
      <c r="MKA7" s="111"/>
      <c r="MKB7" s="111"/>
      <c r="MKC7" s="111"/>
      <c r="MKD7" s="111"/>
      <c r="MKE7" s="111"/>
      <c r="MKF7" s="111"/>
      <c r="MKG7" s="111"/>
      <c r="MKH7" s="111"/>
      <c r="MKI7" s="111"/>
      <c r="MKJ7" s="111"/>
      <c r="MKK7" s="111"/>
      <c r="MKL7" s="111"/>
      <c r="MKM7" s="111"/>
      <c r="MKN7" s="111"/>
      <c r="MKO7" s="111"/>
      <c r="MKP7" s="111"/>
      <c r="MKQ7" s="111"/>
      <c r="MKR7" s="111"/>
      <c r="MKS7" s="111"/>
      <c r="MKT7" s="111"/>
      <c r="MKU7" s="111"/>
      <c r="MKV7" s="111"/>
      <c r="MKW7" s="111"/>
      <c r="MKX7" s="111"/>
      <c r="MKY7" s="111"/>
      <c r="MKZ7" s="111"/>
      <c r="MLA7" s="111"/>
      <c r="MLB7" s="111"/>
      <c r="MLC7" s="111"/>
      <c r="MLD7" s="111"/>
      <c r="MLE7" s="111"/>
      <c r="MLF7" s="111"/>
      <c r="MLG7" s="111"/>
      <c r="MLH7" s="111"/>
      <c r="MLI7" s="111"/>
      <c r="MLJ7" s="111"/>
      <c r="MLK7" s="111"/>
      <c r="MLL7" s="111"/>
      <c r="MLM7" s="111"/>
      <c r="MLN7" s="111"/>
      <c r="MLO7" s="111"/>
      <c r="MLP7" s="111"/>
      <c r="MLQ7" s="111"/>
      <c r="MLR7" s="111"/>
      <c r="MLS7" s="111"/>
      <c r="MLT7" s="111"/>
      <c r="MLU7" s="111"/>
      <c r="MLV7" s="111"/>
      <c r="MLW7" s="111"/>
      <c r="MLX7" s="111"/>
      <c r="MLY7" s="111"/>
      <c r="MLZ7" s="111"/>
      <c r="MMA7" s="111"/>
      <c r="MMB7" s="111"/>
      <c r="MMC7" s="111"/>
      <c r="MMD7" s="111"/>
      <c r="MME7" s="111"/>
      <c r="MMF7" s="111"/>
      <c r="MMG7" s="111"/>
      <c r="MMH7" s="111"/>
      <c r="MMI7" s="111"/>
      <c r="MMJ7" s="111"/>
      <c r="MMK7" s="111"/>
      <c r="MML7" s="111"/>
      <c r="MMM7" s="111"/>
      <c r="MMN7" s="111"/>
      <c r="MMO7" s="111"/>
      <c r="MMP7" s="111"/>
      <c r="MMQ7" s="111"/>
      <c r="MMR7" s="111"/>
      <c r="MMS7" s="111"/>
      <c r="MMT7" s="111"/>
      <c r="MMU7" s="111"/>
      <c r="MMV7" s="111"/>
      <c r="MMW7" s="111"/>
      <c r="MMX7" s="111"/>
      <c r="MMY7" s="111"/>
      <c r="MMZ7" s="111"/>
      <c r="MNA7" s="111"/>
      <c r="MNB7" s="111"/>
      <c r="MNC7" s="111"/>
      <c r="MND7" s="111"/>
      <c r="MNE7" s="111"/>
      <c r="MNF7" s="111"/>
      <c r="MNG7" s="111"/>
      <c r="MNH7" s="111"/>
      <c r="MNI7" s="111"/>
      <c r="MNJ7" s="111"/>
      <c r="MNK7" s="111"/>
      <c r="MNL7" s="111"/>
      <c r="MNM7" s="111"/>
      <c r="MNN7" s="111"/>
      <c r="MNO7" s="111"/>
      <c r="MNP7" s="111"/>
      <c r="MNQ7" s="111"/>
      <c r="MNR7" s="111"/>
      <c r="MNS7" s="111"/>
      <c r="MNT7" s="111"/>
      <c r="MNU7" s="111"/>
      <c r="MNV7" s="111"/>
      <c r="MNW7" s="111"/>
      <c r="MNX7" s="111"/>
      <c r="MNY7" s="111"/>
      <c r="MNZ7" s="111"/>
      <c r="MOA7" s="111"/>
      <c r="MOB7" s="111"/>
      <c r="MOC7" s="111"/>
      <c r="MOD7" s="111"/>
      <c r="MOE7" s="111"/>
      <c r="MOF7" s="111"/>
      <c r="MOG7" s="111"/>
      <c r="MOH7" s="111"/>
      <c r="MOI7" s="111"/>
      <c r="MOJ7" s="111"/>
      <c r="MOK7" s="111"/>
      <c r="MOL7" s="111"/>
      <c r="MOM7" s="111"/>
      <c r="MON7" s="111"/>
      <c r="MOO7" s="111"/>
      <c r="MOP7" s="111"/>
      <c r="MOQ7" s="111"/>
      <c r="MOR7" s="111"/>
      <c r="MOS7" s="111"/>
      <c r="MOT7" s="111"/>
      <c r="MOU7" s="111"/>
      <c r="MOV7" s="111"/>
      <c r="MOW7" s="111"/>
      <c r="MOX7" s="111"/>
      <c r="MOY7" s="111"/>
      <c r="MOZ7" s="111"/>
      <c r="MPA7" s="111"/>
      <c r="MPB7" s="111"/>
      <c r="MPC7" s="111"/>
      <c r="MPD7" s="111"/>
      <c r="MPE7" s="111"/>
      <c r="MPF7" s="111"/>
      <c r="MPG7" s="111"/>
      <c r="MPH7" s="111"/>
      <c r="MPI7" s="111"/>
      <c r="MPJ7" s="111"/>
      <c r="MPK7" s="111"/>
      <c r="MPL7" s="111"/>
      <c r="MPM7" s="111"/>
      <c r="MPN7" s="111"/>
      <c r="MPO7" s="111"/>
      <c r="MPP7" s="111"/>
      <c r="MPQ7" s="111"/>
      <c r="MPR7" s="111"/>
      <c r="MPS7" s="111"/>
      <c r="MPT7" s="111"/>
      <c r="MPU7" s="111"/>
      <c r="MPV7" s="111"/>
      <c r="MPW7" s="111"/>
      <c r="MPX7" s="111"/>
      <c r="MPY7" s="111"/>
      <c r="MPZ7" s="111"/>
      <c r="MQA7" s="111"/>
      <c r="MQB7" s="111"/>
      <c r="MQC7" s="111"/>
      <c r="MQD7" s="111"/>
      <c r="MQE7" s="111"/>
      <c r="MQF7" s="111"/>
      <c r="MQG7" s="111"/>
      <c r="MQH7" s="111"/>
      <c r="MQI7" s="111"/>
      <c r="MQJ7" s="111"/>
      <c r="MQK7" s="111"/>
      <c r="MQL7" s="111"/>
      <c r="MQM7" s="111"/>
      <c r="MQN7" s="111"/>
      <c r="MQO7" s="111"/>
      <c r="MQP7" s="111"/>
      <c r="MQQ7" s="111"/>
      <c r="MQR7" s="111"/>
      <c r="MQS7" s="111"/>
      <c r="MQT7" s="111"/>
      <c r="MQU7" s="111"/>
      <c r="MQV7" s="111"/>
      <c r="MQW7" s="111"/>
      <c r="MQX7" s="111"/>
      <c r="MQY7" s="111"/>
      <c r="MQZ7" s="111"/>
      <c r="MRA7" s="111"/>
      <c r="MRB7" s="111"/>
      <c r="MRC7" s="111"/>
      <c r="MRD7" s="111"/>
      <c r="MRE7" s="111"/>
      <c r="MRF7" s="111"/>
      <c r="MRG7" s="111"/>
      <c r="MRH7" s="111"/>
      <c r="MRI7" s="111"/>
      <c r="MRJ7" s="111"/>
      <c r="MRK7" s="111"/>
      <c r="MRL7" s="111"/>
      <c r="MRM7" s="111"/>
      <c r="MRN7" s="111"/>
      <c r="MRO7" s="111"/>
      <c r="MRP7" s="111"/>
      <c r="MRQ7" s="111"/>
      <c r="MRR7" s="111"/>
      <c r="MRS7" s="111"/>
      <c r="MRT7" s="111"/>
      <c r="MRU7" s="111"/>
      <c r="MRV7" s="111"/>
      <c r="MRW7" s="111"/>
      <c r="MRX7" s="111"/>
      <c r="MRY7" s="111"/>
      <c r="MRZ7" s="111"/>
      <c r="MSA7" s="111"/>
      <c r="MSB7" s="111"/>
      <c r="MSC7" s="111"/>
      <c r="MSD7" s="111"/>
      <c r="MSE7" s="111"/>
      <c r="MSF7" s="111"/>
      <c r="MSG7" s="111"/>
      <c r="MSH7" s="111"/>
      <c r="MSI7" s="111"/>
      <c r="MSJ7" s="111"/>
      <c r="MSK7" s="111"/>
      <c r="MSL7" s="111"/>
      <c r="MSM7" s="111"/>
      <c r="MSN7" s="111"/>
      <c r="MSO7" s="111"/>
      <c r="MSP7" s="111"/>
      <c r="MSQ7" s="111"/>
      <c r="MSR7" s="111"/>
      <c r="MSS7" s="111"/>
      <c r="MST7" s="111"/>
      <c r="MSU7" s="111"/>
      <c r="MSV7" s="111"/>
      <c r="MSW7" s="111"/>
      <c r="MSX7" s="111"/>
      <c r="MSY7" s="111"/>
      <c r="MSZ7" s="111"/>
      <c r="MTA7" s="111"/>
      <c r="MTB7" s="111"/>
      <c r="MTC7" s="111"/>
      <c r="MTD7" s="111"/>
      <c r="MTE7" s="111"/>
      <c r="MTF7" s="111"/>
      <c r="MTG7" s="111"/>
      <c r="MTH7" s="111"/>
      <c r="MTI7" s="111"/>
      <c r="MTJ7" s="111"/>
      <c r="MTK7" s="111"/>
      <c r="MTL7" s="111"/>
      <c r="MTM7" s="111"/>
      <c r="MTN7" s="111"/>
      <c r="MTO7" s="111"/>
      <c r="MTP7" s="111"/>
      <c r="MTQ7" s="111"/>
      <c r="MTR7" s="111"/>
      <c r="MTS7" s="111"/>
      <c r="MTT7" s="111"/>
      <c r="MTU7" s="111"/>
      <c r="MTV7" s="111"/>
      <c r="MTW7" s="111"/>
      <c r="MTX7" s="111"/>
      <c r="MTY7" s="111"/>
      <c r="MTZ7" s="111"/>
      <c r="MUA7" s="111"/>
      <c r="MUB7" s="111"/>
      <c r="MUC7" s="111"/>
      <c r="MUD7" s="111"/>
      <c r="MUE7" s="111"/>
      <c r="MUF7" s="111"/>
      <c r="MUG7" s="111"/>
      <c r="MUH7" s="111"/>
      <c r="MUI7" s="111"/>
      <c r="MUJ7" s="111"/>
      <c r="MUK7" s="111"/>
      <c r="MUL7" s="111"/>
      <c r="MUM7" s="111"/>
      <c r="MUN7" s="111"/>
      <c r="MUO7" s="111"/>
      <c r="MUP7" s="111"/>
      <c r="MUQ7" s="111"/>
      <c r="MUR7" s="111"/>
      <c r="MUS7" s="111"/>
      <c r="MUT7" s="111"/>
      <c r="MUU7" s="111"/>
      <c r="MUV7" s="111"/>
      <c r="MUW7" s="111"/>
      <c r="MUX7" s="111"/>
      <c r="MUY7" s="111"/>
      <c r="MUZ7" s="111"/>
      <c r="MVA7" s="111"/>
      <c r="MVB7" s="111"/>
      <c r="MVC7" s="111"/>
      <c r="MVD7" s="111"/>
      <c r="MVE7" s="111"/>
      <c r="MVF7" s="111"/>
      <c r="MVG7" s="111"/>
      <c r="MVH7" s="111"/>
      <c r="MVI7" s="111"/>
      <c r="MVJ7" s="111"/>
      <c r="MVK7" s="111"/>
      <c r="MVL7" s="111"/>
      <c r="MVM7" s="111"/>
      <c r="MVN7" s="111"/>
      <c r="MVO7" s="111"/>
      <c r="MVP7" s="111"/>
      <c r="MVQ7" s="111"/>
      <c r="MVR7" s="111"/>
      <c r="MVS7" s="111"/>
      <c r="MVT7" s="111"/>
      <c r="MVU7" s="111"/>
      <c r="MVV7" s="111"/>
      <c r="MVW7" s="111"/>
      <c r="MVX7" s="111"/>
      <c r="MVY7" s="111"/>
      <c r="MVZ7" s="111"/>
      <c r="MWA7" s="111"/>
      <c r="MWB7" s="111"/>
      <c r="MWC7" s="111"/>
      <c r="MWD7" s="111"/>
      <c r="MWE7" s="111"/>
      <c r="MWF7" s="111"/>
      <c r="MWG7" s="111"/>
      <c r="MWH7" s="111"/>
      <c r="MWI7" s="111"/>
      <c r="MWJ7" s="111"/>
      <c r="MWK7" s="111"/>
      <c r="MWL7" s="111"/>
      <c r="MWM7" s="111"/>
      <c r="MWN7" s="111"/>
      <c r="MWO7" s="111"/>
      <c r="MWP7" s="111"/>
      <c r="MWQ7" s="111"/>
      <c r="MWR7" s="111"/>
      <c r="MWS7" s="111"/>
      <c r="MWT7" s="111"/>
      <c r="MWU7" s="111"/>
      <c r="MWV7" s="111"/>
      <c r="MWW7" s="111"/>
      <c r="MWX7" s="111"/>
      <c r="MWY7" s="111"/>
      <c r="MWZ7" s="111"/>
      <c r="MXA7" s="111"/>
      <c r="MXB7" s="111"/>
      <c r="MXC7" s="111"/>
      <c r="MXD7" s="111"/>
      <c r="MXE7" s="111"/>
      <c r="MXF7" s="111"/>
      <c r="MXG7" s="111"/>
      <c r="MXH7" s="111"/>
      <c r="MXI7" s="111"/>
      <c r="MXJ7" s="111"/>
      <c r="MXK7" s="111"/>
      <c r="MXL7" s="111"/>
      <c r="MXM7" s="111"/>
      <c r="MXN7" s="111"/>
      <c r="MXO7" s="111"/>
      <c r="MXP7" s="111"/>
      <c r="MXQ7" s="111"/>
      <c r="MXR7" s="111"/>
      <c r="MXS7" s="111"/>
      <c r="MXT7" s="111"/>
      <c r="MXU7" s="111"/>
      <c r="MXV7" s="111"/>
      <c r="MXW7" s="111"/>
      <c r="MXX7" s="111"/>
      <c r="MXY7" s="111"/>
      <c r="MXZ7" s="111"/>
      <c r="MYA7" s="111"/>
      <c r="MYB7" s="111"/>
      <c r="MYC7" s="111"/>
      <c r="MYD7" s="111"/>
      <c r="MYE7" s="111"/>
      <c r="MYF7" s="111"/>
      <c r="MYG7" s="111"/>
      <c r="MYH7" s="111"/>
      <c r="MYI7" s="111"/>
      <c r="MYJ7" s="111"/>
      <c r="MYK7" s="111"/>
      <c r="MYL7" s="111"/>
      <c r="MYM7" s="111"/>
      <c r="MYN7" s="111"/>
      <c r="MYO7" s="111"/>
      <c r="MYP7" s="111"/>
      <c r="MYQ7" s="111"/>
      <c r="MYR7" s="111"/>
      <c r="MYS7" s="111"/>
      <c r="MYT7" s="111"/>
      <c r="MYU7" s="111"/>
      <c r="MYV7" s="111"/>
      <c r="MYW7" s="111"/>
      <c r="MYX7" s="111"/>
      <c r="MYY7" s="111"/>
      <c r="MYZ7" s="111"/>
      <c r="MZA7" s="111"/>
      <c r="MZB7" s="111"/>
      <c r="MZC7" s="111"/>
      <c r="MZD7" s="111"/>
      <c r="MZE7" s="111"/>
      <c r="MZF7" s="111"/>
      <c r="MZG7" s="111"/>
      <c r="MZH7" s="111"/>
      <c r="MZI7" s="111"/>
      <c r="MZJ7" s="111"/>
      <c r="MZK7" s="111"/>
      <c r="MZL7" s="111"/>
      <c r="MZM7" s="111"/>
      <c r="MZN7" s="111"/>
      <c r="MZO7" s="111"/>
      <c r="MZP7" s="111"/>
      <c r="MZQ7" s="111"/>
      <c r="MZR7" s="111"/>
      <c r="MZS7" s="111"/>
      <c r="MZT7" s="111"/>
      <c r="MZU7" s="111"/>
      <c r="MZV7" s="111"/>
      <c r="MZW7" s="111"/>
      <c r="MZX7" s="111"/>
      <c r="MZY7" s="111"/>
      <c r="MZZ7" s="111"/>
      <c r="NAA7" s="111"/>
      <c r="NAB7" s="111"/>
      <c r="NAC7" s="111"/>
      <c r="NAD7" s="111"/>
      <c r="NAE7" s="111"/>
      <c r="NAF7" s="111"/>
      <c r="NAG7" s="111"/>
      <c r="NAH7" s="111"/>
      <c r="NAI7" s="111"/>
      <c r="NAJ7" s="111"/>
      <c r="NAK7" s="111"/>
      <c r="NAL7" s="111"/>
      <c r="NAM7" s="111"/>
      <c r="NAN7" s="111"/>
      <c r="NAO7" s="111"/>
      <c r="NAP7" s="111"/>
      <c r="NAQ7" s="111"/>
      <c r="NAR7" s="111"/>
      <c r="NAS7" s="111"/>
      <c r="NAT7" s="111"/>
      <c r="NAU7" s="111"/>
      <c r="NAV7" s="111"/>
      <c r="NAW7" s="111"/>
      <c r="NAX7" s="111"/>
      <c r="NAY7" s="111"/>
      <c r="NAZ7" s="111"/>
      <c r="NBA7" s="111"/>
      <c r="NBB7" s="111"/>
      <c r="NBC7" s="111"/>
      <c r="NBD7" s="111"/>
      <c r="NBE7" s="111"/>
      <c r="NBF7" s="111"/>
      <c r="NBG7" s="111"/>
      <c r="NBH7" s="111"/>
      <c r="NBI7" s="111"/>
      <c r="NBJ7" s="111"/>
      <c r="NBK7" s="111"/>
      <c r="NBL7" s="111"/>
      <c r="NBM7" s="111"/>
      <c r="NBN7" s="111"/>
      <c r="NBO7" s="111"/>
      <c r="NBP7" s="111"/>
      <c r="NBQ7" s="111"/>
      <c r="NBR7" s="111"/>
      <c r="NBS7" s="111"/>
      <c r="NBT7" s="111"/>
      <c r="NBU7" s="111"/>
      <c r="NBV7" s="111"/>
      <c r="NBW7" s="111"/>
      <c r="NBX7" s="111"/>
      <c r="NBY7" s="111"/>
      <c r="NBZ7" s="111"/>
      <c r="NCA7" s="111"/>
      <c r="NCB7" s="111"/>
      <c r="NCC7" s="111"/>
      <c r="NCD7" s="111"/>
      <c r="NCE7" s="111"/>
      <c r="NCF7" s="111"/>
      <c r="NCG7" s="111"/>
      <c r="NCH7" s="111"/>
      <c r="NCI7" s="111"/>
      <c r="NCJ7" s="111"/>
      <c r="NCK7" s="111"/>
      <c r="NCL7" s="111"/>
      <c r="NCM7" s="111"/>
      <c r="NCN7" s="111"/>
      <c r="NCO7" s="111"/>
      <c r="NCP7" s="111"/>
      <c r="NCQ7" s="111"/>
      <c r="NCR7" s="111"/>
      <c r="NCS7" s="111"/>
      <c r="NCT7" s="111"/>
      <c r="NCU7" s="111"/>
      <c r="NCV7" s="111"/>
      <c r="NCW7" s="111"/>
      <c r="NCX7" s="111"/>
      <c r="NCY7" s="111"/>
      <c r="NCZ7" s="111"/>
      <c r="NDA7" s="111"/>
      <c r="NDB7" s="111"/>
      <c r="NDC7" s="111"/>
      <c r="NDD7" s="111"/>
      <c r="NDE7" s="111"/>
      <c r="NDF7" s="111"/>
      <c r="NDG7" s="111"/>
      <c r="NDH7" s="111"/>
      <c r="NDI7" s="111"/>
      <c r="NDJ7" s="111"/>
      <c r="NDK7" s="111"/>
      <c r="NDL7" s="111"/>
      <c r="NDM7" s="111"/>
      <c r="NDN7" s="111"/>
      <c r="NDO7" s="111"/>
      <c r="NDP7" s="111"/>
      <c r="NDQ7" s="111"/>
      <c r="NDR7" s="111"/>
      <c r="NDS7" s="111"/>
      <c r="NDT7" s="111"/>
      <c r="NDU7" s="111"/>
      <c r="NDV7" s="111"/>
      <c r="NDW7" s="111"/>
      <c r="NDX7" s="111"/>
      <c r="NDY7" s="111"/>
      <c r="NDZ7" s="111"/>
      <c r="NEA7" s="111"/>
      <c r="NEB7" s="111"/>
      <c r="NEC7" s="111"/>
      <c r="NED7" s="111"/>
      <c r="NEE7" s="111"/>
      <c r="NEF7" s="111"/>
      <c r="NEG7" s="111"/>
      <c r="NEH7" s="111"/>
      <c r="NEI7" s="111"/>
      <c r="NEJ7" s="111"/>
      <c r="NEK7" s="111"/>
      <c r="NEL7" s="111"/>
      <c r="NEM7" s="111"/>
      <c r="NEN7" s="111"/>
      <c r="NEO7" s="111"/>
      <c r="NEP7" s="111"/>
      <c r="NEQ7" s="111"/>
      <c r="NER7" s="111"/>
      <c r="NES7" s="111"/>
      <c r="NET7" s="111"/>
      <c r="NEU7" s="111"/>
      <c r="NEV7" s="111"/>
      <c r="NEW7" s="111"/>
      <c r="NEX7" s="111"/>
      <c r="NEY7" s="111"/>
      <c r="NEZ7" s="111"/>
      <c r="NFA7" s="111"/>
      <c r="NFB7" s="111"/>
      <c r="NFC7" s="111"/>
      <c r="NFD7" s="111"/>
      <c r="NFE7" s="111"/>
      <c r="NFF7" s="111"/>
      <c r="NFG7" s="111"/>
      <c r="NFH7" s="111"/>
      <c r="NFI7" s="111"/>
      <c r="NFJ7" s="111"/>
      <c r="NFK7" s="111"/>
      <c r="NFL7" s="111"/>
      <c r="NFM7" s="111"/>
      <c r="NFN7" s="111"/>
      <c r="NFO7" s="111"/>
      <c r="NFP7" s="111"/>
      <c r="NFQ7" s="111"/>
      <c r="NFR7" s="111"/>
      <c r="NFS7" s="111"/>
      <c r="NFT7" s="111"/>
      <c r="NFU7" s="111"/>
      <c r="NFV7" s="111"/>
      <c r="NFW7" s="111"/>
      <c r="NFX7" s="111"/>
      <c r="NFY7" s="111"/>
      <c r="NFZ7" s="111"/>
      <c r="NGA7" s="111"/>
      <c r="NGB7" s="111"/>
      <c r="NGC7" s="111"/>
      <c r="NGD7" s="111"/>
      <c r="NGE7" s="111"/>
      <c r="NGF7" s="111"/>
      <c r="NGG7" s="111"/>
      <c r="NGH7" s="111"/>
      <c r="NGI7" s="111"/>
      <c r="NGJ7" s="111"/>
      <c r="NGK7" s="111"/>
      <c r="NGL7" s="111"/>
      <c r="NGM7" s="111"/>
      <c r="NGN7" s="111"/>
      <c r="NGO7" s="111"/>
      <c r="NGP7" s="111"/>
      <c r="NGQ7" s="111"/>
      <c r="NGR7" s="111"/>
      <c r="NGS7" s="111"/>
      <c r="NGT7" s="111"/>
      <c r="NGU7" s="111"/>
      <c r="NGV7" s="111"/>
      <c r="NGW7" s="111"/>
      <c r="NGX7" s="111"/>
      <c r="NGY7" s="111"/>
      <c r="NGZ7" s="111"/>
      <c r="NHA7" s="111"/>
      <c r="NHB7" s="111"/>
      <c r="NHC7" s="111"/>
      <c r="NHD7" s="111"/>
      <c r="NHE7" s="111"/>
      <c r="NHF7" s="111"/>
      <c r="NHG7" s="111"/>
      <c r="NHH7" s="111"/>
      <c r="NHI7" s="111"/>
      <c r="NHJ7" s="111"/>
      <c r="NHK7" s="111"/>
      <c r="NHL7" s="111"/>
      <c r="NHM7" s="111"/>
      <c r="NHN7" s="111"/>
      <c r="NHO7" s="111"/>
      <c r="NHP7" s="111"/>
      <c r="NHQ7" s="111"/>
      <c r="NHR7" s="111"/>
      <c r="NHS7" s="111"/>
      <c r="NHT7" s="111"/>
      <c r="NHU7" s="111"/>
      <c r="NHV7" s="111"/>
      <c r="NHW7" s="111"/>
      <c r="NHX7" s="111"/>
      <c r="NHY7" s="111"/>
      <c r="NHZ7" s="111"/>
      <c r="NIA7" s="111"/>
      <c r="NIB7" s="111"/>
      <c r="NIC7" s="111"/>
      <c r="NID7" s="111"/>
      <c r="NIE7" s="111"/>
      <c r="NIF7" s="111"/>
      <c r="NIG7" s="111"/>
      <c r="NIH7" s="111"/>
      <c r="NII7" s="111"/>
      <c r="NIJ7" s="111"/>
      <c r="NIK7" s="111"/>
      <c r="NIL7" s="111"/>
      <c r="NIM7" s="111"/>
      <c r="NIN7" s="111"/>
      <c r="NIO7" s="111"/>
      <c r="NIP7" s="111"/>
      <c r="NIQ7" s="111"/>
      <c r="NIR7" s="111"/>
      <c r="NIS7" s="111"/>
      <c r="NIT7" s="111"/>
      <c r="NIU7" s="111"/>
      <c r="NIV7" s="111"/>
      <c r="NIW7" s="111"/>
      <c r="NIX7" s="111"/>
      <c r="NIY7" s="111"/>
      <c r="NIZ7" s="111"/>
      <c r="NJA7" s="111"/>
      <c r="NJB7" s="111"/>
      <c r="NJC7" s="111"/>
      <c r="NJD7" s="111"/>
      <c r="NJE7" s="111"/>
      <c r="NJF7" s="111"/>
      <c r="NJG7" s="111"/>
      <c r="NJH7" s="111"/>
      <c r="NJI7" s="111"/>
      <c r="NJJ7" s="111"/>
      <c r="NJK7" s="111"/>
      <c r="NJL7" s="111"/>
      <c r="NJM7" s="111"/>
      <c r="NJN7" s="111"/>
      <c r="NJO7" s="111"/>
      <c r="NJP7" s="111"/>
      <c r="NJQ7" s="111"/>
      <c r="NJR7" s="111"/>
      <c r="NJS7" s="111"/>
      <c r="NJT7" s="111"/>
      <c r="NJU7" s="111"/>
      <c r="NJV7" s="111"/>
      <c r="NJW7" s="111"/>
      <c r="NJX7" s="111"/>
      <c r="NJY7" s="111"/>
      <c r="NJZ7" s="111"/>
      <c r="NKA7" s="111"/>
      <c r="NKB7" s="111"/>
      <c r="NKC7" s="111"/>
      <c r="NKD7" s="111"/>
      <c r="NKE7" s="111"/>
      <c r="NKF7" s="111"/>
      <c r="NKG7" s="111"/>
      <c r="NKH7" s="111"/>
      <c r="NKI7" s="111"/>
      <c r="NKJ7" s="111"/>
      <c r="NKK7" s="111"/>
      <c r="NKL7" s="111"/>
      <c r="NKM7" s="111"/>
      <c r="NKN7" s="111"/>
      <c r="NKO7" s="111"/>
      <c r="NKP7" s="111"/>
      <c r="NKQ7" s="111"/>
      <c r="NKR7" s="111"/>
      <c r="NKS7" s="111"/>
      <c r="NKT7" s="111"/>
      <c r="NKU7" s="111"/>
      <c r="NKV7" s="111"/>
      <c r="NKW7" s="111"/>
      <c r="NKX7" s="111"/>
      <c r="NKY7" s="111"/>
      <c r="NKZ7" s="111"/>
      <c r="NLA7" s="111"/>
      <c r="NLB7" s="111"/>
      <c r="NLC7" s="111"/>
      <c r="NLD7" s="111"/>
      <c r="NLE7" s="111"/>
      <c r="NLF7" s="111"/>
      <c r="NLG7" s="111"/>
      <c r="NLH7" s="111"/>
      <c r="NLI7" s="111"/>
      <c r="NLJ7" s="111"/>
      <c r="NLK7" s="111"/>
      <c r="NLL7" s="111"/>
      <c r="NLM7" s="111"/>
      <c r="NLN7" s="111"/>
      <c r="NLO7" s="111"/>
      <c r="NLP7" s="111"/>
      <c r="NLQ7" s="111"/>
      <c r="NLR7" s="111"/>
      <c r="NLS7" s="111"/>
      <c r="NLT7" s="111"/>
      <c r="NLU7" s="111"/>
      <c r="NLV7" s="111"/>
      <c r="NLW7" s="111"/>
      <c r="NLX7" s="111"/>
      <c r="NLY7" s="111"/>
      <c r="NLZ7" s="111"/>
      <c r="NMA7" s="111"/>
      <c r="NMB7" s="111"/>
      <c r="NMC7" s="111"/>
      <c r="NMD7" s="111"/>
      <c r="NME7" s="111"/>
      <c r="NMF7" s="111"/>
      <c r="NMG7" s="111"/>
      <c r="NMH7" s="111"/>
      <c r="NMI7" s="111"/>
      <c r="NMJ7" s="111"/>
      <c r="NMK7" s="111"/>
      <c r="NML7" s="111"/>
      <c r="NMM7" s="111"/>
      <c r="NMN7" s="111"/>
      <c r="NMO7" s="111"/>
      <c r="NMP7" s="111"/>
      <c r="NMQ7" s="111"/>
      <c r="NMR7" s="111"/>
      <c r="NMS7" s="111"/>
      <c r="NMT7" s="111"/>
      <c r="NMU7" s="111"/>
      <c r="NMV7" s="111"/>
      <c r="NMW7" s="111"/>
      <c r="NMX7" s="111"/>
      <c r="NMY7" s="111"/>
      <c r="NMZ7" s="111"/>
      <c r="NNA7" s="111"/>
      <c r="NNB7" s="111"/>
      <c r="NNC7" s="111"/>
      <c r="NND7" s="111"/>
      <c r="NNE7" s="111"/>
      <c r="NNF7" s="111"/>
      <c r="NNG7" s="111"/>
      <c r="NNH7" s="111"/>
      <c r="NNI7" s="111"/>
      <c r="NNJ7" s="111"/>
      <c r="NNK7" s="111"/>
      <c r="NNL7" s="111"/>
      <c r="NNM7" s="111"/>
      <c r="NNN7" s="111"/>
      <c r="NNO7" s="111"/>
      <c r="NNP7" s="111"/>
      <c r="NNQ7" s="111"/>
      <c r="NNR7" s="111"/>
      <c r="NNS7" s="111"/>
      <c r="NNT7" s="111"/>
      <c r="NNU7" s="111"/>
      <c r="NNV7" s="111"/>
      <c r="NNW7" s="111"/>
      <c r="NNX7" s="111"/>
      <c r="NNY7" s="111"/>
      <c r="NNZ7" s="111"/>
      <c r="NOA7" s="111"/>
      <c r="NOB7" s="111"/>
      <c r="NOC7" s="111"/>
      <c r="NOD7" s="111"/>
      <c r="NOE7" s="111"/>
      <c r="NOF7" s="111"/>
      <c r="NOG7" s="111"/>
      <c r="NOH7" s="111"/>
      <c r="NOI7" s="111"/>
      <c r="NOJ7" s="111"/>
      <c r="NOK7" s="111"/>
      <c r="NOL7" s="111"/>
      <c r="NOM7" s="111"/>
      <c r="NON7" s="111"/>
      <c r="NOO7" s="111"/>
      <c r="NOP7" s="111"/>
      <c r="NOQ7" s="111"/>
      <c r="NOR7" s="111"/>
      <c r="NOS7" s="111"/>
      <c r="NOT7" s="111"/>
      <c r="NOU7" s="111"/>
      <c r="NOV7" s="111"/>
      <c r="NOW7" s="111"/>
      <c r="NOX7" s="111"/>
      <c r="NOY7" s="111"/>
      <c r="NOZ7" s="111"/>
      <c r="NPA7" s="111"/>
      <c r="NPB7" s="111"/>
      <c r="NPC7" s="111"/>
      <c r="NPD7" s="111"/>
      <c r="NPE7" s="111"/>
      <c r="NPF7" s="111"/>
      <c r="NPG7" s="111"/>
      <c r="NPH7" s="111"/>
      <c r="NPI7" s="111"/>
      <c r="NPJ7" s="111"/>
      <c r="NPK7" s="111"/>
      <c r="NPL7" s="111"/>
      <c r="NPM7" s="111"/>
      <c r="NPN7" s="111"/>
      <c r="NPO7" s="111"/>
      <c r="NPP7" s="111"/>
      <c r="NPQ7" s="111"/>
      <c r="NPR7" s="111"/>
      <c r="NPS7" s="111"/>
      <c r="NPT7" s="111"/>
      <c r="NPU7" s="111"/>
      <c r="NPV7" s="111"/>
      <c r="NPW7" s="111"/>
      <c r="NPX7" s="111"/>
      <c r="NPY7" s="111"/>
      <c r="NPZ7" s="111"/>
      <c r="NQA7" s="111"/>
      <c r="NQB7" s="111"/>
      <c r="NQC7" s="111"/>
      <c r="NQD7" s="111"/>
      <c r="NQE7" s="111"/>
      <c r="NQF7" s="111"/>
      <c r="NQG7" s="111"/>
      <c r="NQH7" s="111"/>
      <c r="NQI7" s="111"/>
      <c r="NQJ7" s="111"/>
      <c r="NQK7" s="111"/>
      <c r="NQL7" s="111"/>
      <c r="NQM7" s="111"/>
      <c r="NQN7" s="111"/>
      <c r="NQO7" s="111"/>
      <c r="NQP7" s="111"/>
      <c r="NQQ7" s="111"/>
      <c r="NQR7" s="111"/>
      <c r="NQS7" s="111"/>
      <c r="NQT7" s="111"/>
      <c r="NQU7" s="111"/>
      <c r="NQV7" s="111"/>
      <c r="NQW7" s="111"/>
      <c r="NQX7" s="111"/>
      <c r="NQY7" s="111"/>
      <c r="NQZ7" s="111"/>
      <c r="NRA7" s="111"/>
      <c r="NRB7" s="111"/>
      <c r="NRC7" s="111"/>
      <c r="NRD7" s="111"/>
      <c r="NRE7" s="111"/>
      <c r="NRF7" s="111"/>
      <c r="NRG7" s="111"/>
      <c r="NRH7" s="111"/>
      <c r="NRI7" s="111"/>
      <c r="NRJ7" s="111"/>
      <c r="NRK7" s="111"/>
      <c r="NRL7" s="111"/>
      <c r="NRM7" s="111"/>
      <c r="NRN7" s="111"/>
      <c r="NRO7" s="111"/>
      <c r="NRP7" s="111"/>
      <c r="NRQ7" s="111"/>
      <c r="NRR7" s="111"/>
      <c r="NRS7" s="111"/>
      <c r="NRT7" s="111"/>
      <c r="NRU7" s="111"/>
      <c r="NRV7" s="111"/>
      <c r="NRW7" s="111"/>
      <c r="NRX7" s="111"/>
      <c r="NRY7" s="111"/>
      <c r="NRZ7" s="111"/>
      <c r="NSA7" s="111"/>
      <c r="NSB7" s="111"/>
      <c r="NSC7" s="111"/>
      <c r="NSD7" s="111"/>
      <c r="NSE7" s="111"/>
      <c r="NSF7" s="111"/>
      <c r="NSG7" s="111"/>
      <c r="NSH7" s="111"/>
      <c r="NSI7" s="111"/>
      <c r="NSJ7" s="111"/>
      <c r="NSK7" s="111"/>
      <c r="NSL7" s="111"/>
      <c r="NSM7" s="111"/>
      <c r="NSN7" s="111"/>
      <c r="NSO7" s="111"/>
      <c r="NSP7" s="111"/>
      <c r="NSQ7" s="111"/>
      <c r="NSR7" s="111"/>
      <c r="NSS7" s="111"/>
      <c r="NST7" s="111"/>
      <c r="NSU7" s="111"/>
      <c r="NSV7" s="111"/>
      <c r="NSW7" s="111"/>
      <c r="NSX7" s="111"/>
      <c r="NSY7" s="111"/>
      <c r="NSZ7" s="111"/>
      <c r="NTA7" s="111"/>
      <c r="NTB7" s="111"/>
      <c r="NTC7" s="111"/>
      <c r="NTD7" s="111"/>
      <c r="NTE7" s="111"/>
      <c r="NTF7" s="111"/>
      <c r="NTG7" s="111"/>
      <c r="NTH7" s="111"/>
      <c r="NTI7" s="111"/>
      <c r="NTJ7" s="111"/>
      <c r="NTK7" s="111"/>
      <c r="NTL7" s="111"/>
      <c r="NTM7" s="111"/>
      <c r="NTN7" s="111"/>
      <c r="NTO7" s="111"/>
      <c r="NTP7" s="111"/>
      <c r="NTQ7" s="111"/>
      <c r="NTR7" s="111"/>
      <c r="NTS7" s="111"/>
      <c r="NTT7" s="111"/>
      <c r="NTU7" s="111"/>
      <c r="NTV7" s="111"/>
      <c r="NTW7" s="111"/>
      <c r="NTX7" s="111"/>
      <c r="NTY7" s="111"/>
      <c r="NTZ7" s="111"/>
      <c r="NUA7" s="111"/>
      <c r="NUB7" s="111"/>
      <c r="NUC7" s="111"/>
      <c r="NUD7" s="111"/>
      <c r="NUE7" s="111"/>
      <c r="NUF7" s="111"/>
      <c r="NUG7" s="111"/>
      <c r="NUH7" s="111"/>
      <c r="NUI7" s="111"/>
      <c r="NUJ7" s="111"/>
      <c r="NUK7" s="111"/>
      <c r="NUL7" s="111"/>
      <c r="NUM7" s="111"/>
      <c r="NUN7" s="111"/>
      <c r="NUO7" s="111"/>
      <c r="NUP7" s="111"/>
      <c r="NUQ7" s="111"/>
      <c r="NUR7" s="111"/>
      <c r="NUS7" s="111"/>
      <c r="NUT7" s="111"/>
      <c r="NUU7" s="111"/>
      <c r="NUV7" s="111"/>
      <c r="NUW7" s="111"/>
      <c r="NUX7" s="111"/>
      <c r="NUY7" s="111"/>
      <c r="NUZ7" s="111"/>
      <c r="NVA7" s="111"/>
      <c r="NVB7" s="111"/>
      <c r="NVC7" s="111"/>
      <c r="NVD7" s="111"/>
      <c r="NVE7" s="111"/>
      <c r="NVF7" s="111"/>
      <c r="NVG7" s="111"/>
      <c r="NVH7" s="111"/>
      <c r="NVI7" s="111"/>
      <c r="NVJ7" s="111"/>
      <c r="NVK7" s="111"/>
      <c r="NVL7" s="111"/>
      <c r="NVM7" s="111"/>
      <c r="NVN7" s="111"/>
      <c r="NVO7" s="111"/>
      <c r="NVP7" s="111"/>
      <c r="NVQ7" s="111"/>
      <c r="NVR7" s="111"/>
      <c r="NVS7" s="111"/>
      <c r="NVT7" s="111"/>
      <c r="NVU7" s="111"/>
      <c r="NVV7" s="111"/>
      <c r="NVW7" s="111"/>
      <c r="NVX7" s="111"/>
      <c r="NVY7" s="111"/>
      <c r="NVZ7" s="111"/>
      <c r="NWA7" s="111"/>
      <c r="NWB7" s="111"/>
      <c r="NWC7" s="111"/>
      <c r="NWD7" s="111"/>
      <c r="NWE7" s="111"/>
      <c r="NWF7" s="111"/>
      <c r="NWG7" s="111"/>
      <c r="NWH7" s="111"/>
      <c r="NWI7" s="111"/>
      <c r="NWJ7" s="111"/>
      <c r="NWK7" s="111"/>
      <c r="NWL7" s="111"/>
      <c r="NWM7" s="111"/>
      <c r="NWN7" s="111"/>
      <c r="NWO7" s="111"/>
      <c r="NWP7" s="111"/>
      <c r="NWQ7" s="111"/>
      <c r="NWR7" s="111"/>
      <c r="NWS7" s="111"/>
      <c r="NWT7" s="111"/>
      <c r="NWU7" s="111"/>
      <c r="NWV7" s="111"/>
      <c r="NWW7" s="111"/>
      <c r="NWX7" s="111"/>
      <c r="NWY7" s="111"/>
      <c r="NWZ7" s="111"/>
      <c r="NXA7" s="111"/>
      <c r="NXB7" s="111"/>
      <c r="NXC7" s="111"/>
      <c r="NXD7" s="111"/>
      <c r="NXE7" s="111"/>
      <c r="NXF7" s="111"/>
      <c r="NXG7" s="111"/>
      <c r="NXH7" s="111"/>
      <c r="NXI7" s="111"/>
      <c r="NXJ7" s="111"/>
      <c r="NXK7" s="111"/>
      <c r="NXL7" s="111"/>
      <c r="NXM7" s="111"/>
      <c r="NXN7" s="111"/>
      <c r="NXO7" s="111"/>
      <c r="NXP7" s="111"/>
      <c r="NXQ7" s="111"/>
      <c r="NXR7" s="111"/>
      <c r="NXS7" s="111"/>
      <c r="NXT7" s="111"/>
      <c r="NXU7" s="111"/>
      <c r="NXV7" s="111"/>
      <c r="NXW7" s="111"/>
      <c r="NXX7" s="111"/>
      <c r="NXY7" s="111"/>
      <c r="NXZ7" s="111"/>
      <c r="NYA7" s="111"/>
      <c r="NYB7" s="111"/>
      <c r="NYC7" s="111"/>
      <c r="NYD7" s="111"/>
      <c r="NYE7" s="111"/>
      <c r="NYF7" s="111"/>
      <c r="NYG7" s="111"/>
      <c r="NYH7" s="111"/>
      <c r="NYI7" s="111"/>
      <c r="NYJ7" s="111"/>
      <c r="NYK7" s="111"/>
      <c r="NYL7" s="111"/>
      <c r="NYM7" s="111"/>
      <c r="NYN7" s="111"/>
      <c r="NYO7" s="111"/>
      <c r="NYP7" s="111"/>
      <c r="NYQ7" s="111"/>
      <c r="NYR7" s="111"/>
      <c r="NYS7" s="111"/>
      <c r="NYT7" s="111"/>
      <c r="NYU7" s="111"/>
      <c r="NYV7" s="111"/>
      <c r="NYW7" s="111"/>
      <c r="NYX7" s="111"/>
      <c r="NYY7" s="111"/>
      <c r="NYZ7" s="111"/>
      <c r="NZA7" s="111"/>
      <c r="NZB7" s="111"/>
      <c r="NZC7" s="111"/>
      <c r="NZD7" s="111"/>
      <c r="NZE7" s="111"/>
      <c r="NZF7" s="111"/>
      <c r="NZG7" s="111"/>
      <c r="NZH7" s="111"/>
      <c r="NZI7" s="111"/>
      <c r="NZJ7" s="111"/>
      <c r="NZK7" s="111"/>
      <c r="NZL7" s="111"/>
      <c r="NZM7" s="111"/>
      <c r="NZN7" s="111"/>
      <c r="NZO7" s="111"/>
      <c r="NZP7" s="111"/>
      <c r="NZQ7" s="111"/>
      <c r="NZR7" s="111"/>
      <c r="NZS7" s="111"/>
      <c r="NZT7" s="111"/>
      <c r="NZU7" s="111"/>
      <c r="NZV7" s="111"/>
      <c r="NZW7" s="111"/>
      <c r="NZX7" s="111"/>
      <c r="NZY7" s="111"/>
      <c r="NZZ7" s="111"/>
      <c r="OAA7" s="111"/>
      <c r="OAB7" s="111"/>
      <c r="OAC7" s="111"/>
      <c r="OAD7" s="111"/>
      <c r="OAE7" s="111"/>
      <c r="OAF7" s="111"/>
      <c r="OAG7" s="111"/>
      <c r="OAH7" s="111"/>
      <c r="OAI7" s="111"/>
      <c r="OAJ7" s="111"/>
      <c r="OAK7" s="111"/>
      <c r="OAL7" s="111"/>
      <c r="OAM7" s="111"/>
      <c r="OAN7" s="111"/>
      <c r="OAO7" s="111"/>
      <c r="OAP7" s="111"/>
      <c r="OAQ7" s="111"/>
      <c r="OAR7" s="111"/>
      <c r="OAS7" s="111"/>
      <c r="OAT7" s="111"/>
      <c r="OAU7" s="111"/>
      <c r="OAV7" s="111"/>
      <c r="OAW7" s="111"/>
      <c r="OAX7" s="111"/>
      <c r="OAY7" s="111"/>
      <c r="OAZ7" s="111"/>
      <c r="OBA7" s="111"/>
      <c r="OBB7" s="111"/>
      <c r="OBC7" s="111"/>
      <c r="OBD7" s="111"/>
      <c r="OBE7" s="111"/>
      <c r="OBF7" s="111"/>
      <c r="OBG7" s="111"/>
      <c r="OBH7" s="111"/>
      <c r="OBI7" s="111"/>
      <c r="OBJ7" s="111"/>
      <c r="OBK7" s="111"/>
      <c r="OBL7" s="111"/>
      <c r="OBM7" s="111"/>
      <c r="OBN7" s="111"/>
      <c r="OBO7" s="111"/>
      <c r="OBP7" s="111"/>
      <c r="OBQ7" s="111"/>
      <c r="OBR7" s="111"/>
      <c r="OBS7" s="111"/>
      <c r="OBT7" s="111"/>
      <c r="OBU7" s="111"/>
      <c r="OBV7" s="111"/>
      <c r="OBW7" s="111"/>
      <c r="OBX7" s="111"/>
      <c r="OBY7" s="111"/>
      <c r="OBZ7" s="111"/>
      <c r="OCA7" s="111"/>
      <c r="OCB7" s="111"/>
      <c r="OCC7" s="111"/>
      <c r="OCD7" s="111"/>
      <c r="OCE7" s="111"/>
      <c r="OCF7" s="111"/>
      <c r="OCG7" s="111"/>
      <c r="OCH7" s="111"/>
      <c r="OCI7" s="111"/>
      <c r="OCJ7" s="111"/>
      <c r="OCK7" s="111"/>
      <c r="OCL7" s="111"/>
      <c r="OCM7" s="111"/>
      <c r="OCN7" s="111"/>
      <c r="OCO7" s="111"/>
      <c r="OCP7" s="111"/>
      <c r="OCQ7" s="111"/>
      <c r="OCR7" s="111"/>
      <c r="OCS7" s="111"/>
      <c r="OCT7" s="111"/>
      <c r="OCU7" s="111"/>
      <c r="OCV7" s="111"/>
      <c r="OCW7" s="111"/>
      <c r="OCX7" s="111"/>
      <c r="OCY7" s="111"/>
      <c r="OCZ7" s="111"/>
      <c r="ODA7" s="111"/>
      <c r="ODB7" s="111"/>
      <c r="ODC7" s="111"/>
      <c r="ODD7" s="111"/>
      <c r="ODE7" s="111"/>
      <c r="ODF7" s="111"/>
      <c r="ODG7" s="111"/>
      <c r="ODH7" s="111"/>
      <c r="ODI7" s="111"/>
      <c r="ODJ7" s="111"/>
      <c r="ODK7" s="111"/>
      <c r="ODL7" s="111"/>
      <c r="ODM7" s="111"/>
      <c r="ODN7" s="111"/>
      <c r="ODO7" s="111"/>
      <c r="ODP7" s="111"/>
      <c r="ODQ7" s="111"/>
      <c r="ODR7" s="111"/>
      <c r="ODS7" s="111"/>
      <c r="ODT7" s="111"/>
      <c r="ODU7" s="111"/>
      <c r="ODV7" s="111"/>
      <c r="ODW7" s="111"/>
      <c r="ODX7" s="111"/>
      <c r="ODY7" s="111"/>
      <c r="ODZ7" s="111"/>
      <c r="OEA7" s="111"/>
      <c r="OEB7" s="111"/>
      <c r="OEC7" s="111"/>
      <c r="OED7" s="111"/>
      <c r="OEE7" s="111"/>
      <c r="OEF7" s="111"/>
      <c r="OEG7" s="111"/>
      <c r="OEH7" s="111"/>
      <c r="OEI7" s="111"/>
      <c r="OEJ7" s="111"/>
      <c r="OEK7" s="111"/>
      <c r="OEL7" s="111"/>
      <c r="OEM7" s="111"/>
      <c r="OEN7" s="111"/>
      <c r="OEO7" s="111"/>
      <c r="OEP7" s="111"/>
      <c r="OEQ7" s="111"/>
      <c r="OER7" s="111"/>
      <c r="OES7" s="111"/>
      <c r="OET7" s="111"/>
      <c r="OEU7" s="111"/>
      <c r="OEV7" s="111"/>
      <c r="OEW7" s="111"/>
      <c r="OEX7" s="111"/>
      <c r="OEY7" s="111"/>
      <c r="OEZ7" s="111"/>
      <c r="OFA7" s="111"/>
      <c r="OFB7" s="111"/>
      <c r="OFC7" s="111"/>
      <c r="OFD7" s="111"/>
      <c r="OFE7" s="111"/>
      <c r="OFF7" s="111"/>
      <c r="OFG7" s="111"/>
      <c r="OFH7" s="111"/>
      <c r="OFI7" s="111"/>
      <c r="OFJ7" s="111"/>
      <c r="OFK7" s="111"/>
      <c r="OFL7" s="111"/>
      <c r="OFM7" s="111"/>
      <c r="OFN7" s="111"/>
      <c r="OFO7" s="111"/>
      <c r="OFP7" s="111"/>
      <c r="OFQ7" s="111"/>
      <c r="OFR7" s="111"/>
      <c r="OFS7" s="111"/>
      <c r="OFT7" s="111"/>
      <c r="OFU7" s="111"/>
      <c r="OFV7" s="111"/>
      <c r="OFW7" s="111"/>
      <c r="OFX7" s="111"/>
      <c r="OFY7" s="111"/>
      <c r="OFZ7" s="111"/>
      <c r="OGA7" s="111"/>
      <c r="OGB7" s="111"/>
      <c r="OGC7" s="111"/>
      <c r="OGD7" s="111"/>
      <c r="OGE7" s="111"/>
      <c r="OGF7" s="111"/>
      <c r="OGG7" s="111"/>
      <c r="OGH7" s="111"/>
      <c r="OGI7" s="111"/>
      <c r="OGJ7" s="111"/>
      <c r="OGK7" s="111"/>
      <c r="OGL7" s="111"/>
      <c r="OGM7" s="111"/>
      <c r="OGN7" s="111"/>
      <c r="OGO7" s="111"/>
      <c r="OGP7" s="111"/>
      <c r="OGQ7" s="111"/>
      <c r="OGR7" s="111"/>
      <c r="OGS7" s="111"/>
      <c r="OGT7" s="111"/>
      <c r="OGU7" s="111"/>
      <c r="OGV7" s="111"/>
      <c r="OGW7" s="111"/>
      <c r="OGX7" s="111"/>
      <c r="OGY7" s="111"/>
      <c r="OGZ7" s="111"/>
      <c r="OHA7" s="111"/>
      <c r="OHB7" s="111"/>
      <c r="OHC7" s="111"/>
      <c r="OHD7" s="111"/>
      <c r="OHE7" s="111"/>
      <c r="OHF7" s="111"/>
      <c r="OHG7" s="111"/>
      <c r="OHH7" s="111"/>
      <c r="OHI7" s="111"/>
      <c r="OHJ7" s="111"/>
      <c r="OHK7" s="111"/>
      <c r="OHL7" s="111"/>
      <c r="OHM7" s="111"/>
      <c r="OHN7" s="111"/>
      <c r="OHO7" s="111"/>
      <c r="OHP7" s="111"/>
      <c r="OHQ7" s="111"/>
      <c r="OHR7" s="111"/>
      <c r="OHS7" s="111"/>
      <c r="OHT7" s="111"/>
      <c r="OHU7" s="111"/>
      <c r="OHV7" s="111"/>
      <c r="OHW7" s="111"/>
      <c r="OHX7" s="111"/>
      <c r="OHY7" s="111"/>
      <c r="OHZ7" s="111"/>
      <c r="OIA7" s="111"/>
      <c r="OIB7" s="111"/>
      <c r="OIC7" s="111"/>
      <c r="OID7" s="111"/>
      <c r="OIE7" s="111"/>
      <c r="OIF7" s="111"/>
      <c r="OIG7" s="111"/>
      <c r="OIH7" s="111"/>
      <c r="OII7" s="111"/>
      <c r="OIJ7" s="111"/>
      <c r="OIK7" s="111"/>
      <c r="OIL7" s="111"/>
      <c r="OIM7" s="111"/>
      <c r="OIN7" s="111"/>
      <c r="OIO7" s="111"/>
      <c r="OIP7" s="111"/>
      <c r="OIQ7" s="111"/>
      <c r="OIR7" s="111"/>
      <c r="OIS7" s="111"/>
      <c r="OIT7" s="111"/>
      <c r="OIU7" s="111"/>
      <c r="OIV7" s="111"/>
      <c r="OIW7" s="111"/>
      <c r="OIX7" s="111"/>
      <c r="OIY7" s="111"/>
      <c r="OIZ7" s="111"/>
      <c r="OJA7" s="111"/>
      <c r="OJB7" s="111"/>
      <c r="OJC7" s="111"/>
      <c r="OJD7" s="111"/>
      <c r="OJE7" s="111"/>
      <c r="OJF7" s="111"/>
      <c r="OJG7" s="111"/>
      <c r="OJH7" s="111"/>
      <c r="OJI7" s="111"/>
      <c r="OJJ7" s="111"/>
      <c r="OJK7" s="111"/>
      <c r="OJL7" s="111"/>
      <c r="OJM7" s="111"/>
      <c r="OJN7" s="111"/>
      <c r="OJO7" s="111"/>
      <c r="OJP7" s="111"/>
      <c r="OJQ7" s="111"/>
      <c r="OJR7" s="111"/>
      <c r="OJS7" s="111"/>
      <c r="OJT7" s="111"/>
      <c r="OJU7" s="111"/>
      <c r="OJV7" s="111"/>
      <c r="OJW7" s="111"/>
      <c r="OJX7" s="111"/>
      <c r="OJY7" s="111"/>
      <c r="OJZ7" s="111"/>
      <c r="OKA7" s="111"/>
      <c r="OKB7" s="111"/>
      <c r="OKC7" s="111"/>
      <c r="OKD7" s="111"/>
      <c r="OKE7" s="111"/>
      <c r="OKF7" s="111"/>
      <c r="OKG7" s="111"/>
      <c r="OKH7" s="111"/>
      <c r="OKI7" s="111"/>
      <c r="OKJ7" s="111"/>
      <c r="OKK7" s="111"/>
      <c r="OKL7" s="111"/>
      <c r="OKM7" s="111"/>
      <c r="OKN7" s="111"/>
      <c r="OKO7" s="111"/>
      <c r="OKP7" s="111"/>
      <c r="OKQ7" s="111"/>
      <c r="OKR7" s="111"/>
      <c r="OKS7" s="111"/>
      <c r="OKT7" s="111"/>
      <c r="OKU7" s="111"/>
      <c r="OKV7" s="111"/>
      <c r="OKW7" s="111"/>
      <c r="OKX7" s="111"/>
      <c r="OKY7" s="111"/>
      <c r="OKZ7" s="111"/>
      <c r="OLA7" s="111"/>
      <c r="OLB7" s="111"/>
      <c r="OLC7" s="111"/>
      <c r="OLD7" s="111"/>
      <c r="OLE7" s="111"/>
      <c r="OLF7" s="111"/>
      <c r="OLG7" s="111"/>
      <c r="OLH7" s="111"/>
      <c r="OLI7" s="111"/>
      <c r="OLJ7" s="111"/>
      <c r="OLK7" s="111"/>
      <c r="OLL7" s="111"/>
      <c r="OLM7" s="111"/>
      <c r="OLN7" s="111"/>
      <c r="OLO7" s="111"/>
      <c r="OLP7" s="111"/>
      <c r="OLQ7" s="111"/>
      <c r="OLR7" s="111"/>
      <c r="OLS7" s="111"/>
      <c r="OLT7" s="111"/>
      <c r="OLU7" s="111"/>
      <c r="OLV7" s="111"/>
      <c r="OLW7" s="111"/>
      <c r="OLX7" s="111"/>
      <c r="OLY7" s="111"/>
      <c r="OLZ7" s="111"/>
      <c r="OMA7" s="111"/>
      <c r="OMB7" s="111"/>
      <c r="OMC7" s="111"/>
      <c r="OMD7" s="111"/>
      <c r="OME7" s="111"/>
      <c r="OMF7" s="111"/>
      <c r="OMG7" s="111"/>
      <c r="OMH7" s="111"/>
      <c r="OMI7" s="111"/>
      <c r="OMJ7" s="111"/>
      <c r="OMK7" s="111"/>
      <c r="OML7" s="111"/>
      <c r="OMM7" s="111"/>
      <c r="OMN7" s="111"/>
      <c r="OMO7" s="111"/>
      <c r="OMP7" s="111"/>
      <c r="OMQ7" s="111"/>
      <c r="OMR7" s="111"/>
      <c r="OMS7" s="111"/>
      <c r="OMT7" s="111"/>
      <c r="OMU7" s="111"/>
      <c r="OMV7" s="111"/>
      <c r="OMW7" s="111"/>
      <c r="OMX7" s="111"/>
      <c r="OMY7" s="111"/>
      <c r="OMZ7" s="111"/>
      <c r="ONA7" s="111"/>
      <c r="ONB7" s="111"/>
      <c r="ONC7" s="111"/>
      <c r="OND7" s="111"/>
      <c r="ONE7" s="111"/>
      <c r="ONF7" s="111"/>
      <c r="ONG7" s="111"/>
      <c r="ONH7" s="111"/>
      <c r="ONI7" s="111"/>
      <c r="ONJ7" s="111"/>
      <c r="ONK7" s="111"/>
      <c r="ONL7" s="111"/>
      <c r="ONM7" s="111"/>
      <c r="ONN7" s="111"/>
      <c r="ONO7" s="111"/>
      <c r="ONP7" s="111"/>
      <c r="ONQ7" s="111"/>
      <c r="ONR7" s="111"/>
      <c r="ONS7" s="111"/>
      <c r="ONT7" s="111"/>
      <c r="ONU7" s="111"/>
      <c r="ONV7" s="111"/>
      <c r="ONW7" s="111"/>
      <c r="ONX7" s="111"/>
      <c r="ONY7" s="111"/>
      <c r="ONZ7" s="111"/>
      <c r="OOA7" s="111"/>
      <c r="OOB7" s="111"/>
      <c r="OOC7" s="111"/>
      <c r="OOD7" s="111"/>
      <c r="OOE7" s="111"/>
      <c r="OOF7" s="111"/>
      <c r="OOG7" s="111"/>
      <c r="OOH7" s="111"/>
      <c r="OOI7" s="111"/>
      <c r="OOJ7" s="111"/>
      <c r="OOK7" s="111"/>
      <c r="OOL7" s="111"/>
      <c r="OOM7" s="111"/>
      <c r="OON7" s="111"/>
      <c r="OOO7" s="111"/>
      <c r="OOP7" s="111"/>
      <c r="OOQ7" s="111"/>
      <c r="OOR7" s="111"/>
      <c r="OOS7" s="111"/>
      <c r="OOT7" s="111"/>
      <c r="OOU7" s="111"/>
      <c r="OOV7" s="111"/>
      <c r="OOW7" s="111"/>
      <c r="OOX7" s="111"/>
      <c r="OOY7" s="111"/>
      <c r="OOZ7" s="111"/>
      <c r="OPA7" s="111"/>
      <c r="OPB7" s="111"/>
      <c r="OPC7" s="111"/>
      <c r="OPD7" s="111"/>
      <c r="OPE7" s="111"/>
      <c r="OPF7" s="111"/>
      <c r="OPG7" s="111"/>
      <c r="OPH7" s="111"/>
      <c r="OPI7" s="111"/>
      <c r="OPJ7" s="111"/>
      <c r="OPK7" s="111"/>
      <c r="OPL7" s="111"/>
      <c r="OPM7" s="111"/>
      <c r="OPN7" s="111"/>
      <c r="OPO7" s="111"/>
      <c r="OPP7" s="111"/>
      <c r="OPQ7" s="111"/>
      <c r="OPR7" s="111"/>
      <c r="OPS7" s="111"/>
      <c r="OPT7" s="111"/>
      <c r="OPU7" s="111"/>
      <c r="OPV7" s="111"/>
      <c r="OPW7" s="111"/>
      <c r="OPX7" s="111"/>
      <c r="OPY7" s="111"/>
      <c r="OPZ7" s="111"/>
      <c r="OQA7" s="111"/>
      <c r="OQB7" s="111"/>
      <c r="OQC7" s="111"/>
      <c r="OQD7" s="111"/>
      <c r="OQE7" s="111"/>
      <c r="OQF7" s="111"/>
      <c r="OQG7" s="111"/>
      <c r="OQH7" s="111"/>
      <c r="OQI7" s="111"/>
      <c r="OQJ7" s="111"/>
      <c r="OQK7" s="111"/>
      <c r="OQL7" s="111"/>
      <c r="OQM7" s="111"/>
      <c r="OQN7" s="111"/>
      <c r="OQO7" s="111"/>
      <c r="OQP7" s="111"/>
      <c r="OQQ7" s="111"/>
      <c r="OQR7" s="111"/>
      <c r="OQS7" s="111"/>
      <c r="OQT7" s="111"/>
      <c r="OQU7" s="111"/>
      <c r="OQV7" s="111"/>
      <c r="OQW7" s="111"/>
      <c r="OQX7" s="111"/>
      <c r="OQY7" s="111"/>
      <c r="OQZ7" s="111"/>
      <c r="ORA7" s="111"/>
      <c r="ORB7" s="111"/>
      <c r="ORC7" s="111"/>
      <c r="ORD7" s="111"/>
      <c r="ORE7" s="111"/>
      <c r="ORF7" s="111"/>
      <c r="ORG7" s="111"/>
      <c r="ORH7" s="111"/>
      <c r="ORI7" s="111"/>
      <c r="ORJ7" s="111"/>
      <c r="ORK7" s="111"/>
      <c r="ORL7" s="111"/>
      <c r="ORM7" s="111"/>
      <c r="ORN7" s="111"/>
      <c r="ORO7" s="111"/>
      <c r="ORP7" s="111"/>
      <c r="ORQ7" s="111"/>
      <c r="ORR7" s="111"/>
      <c r="ORS7" s="111"/>
      <c r="ORT7" s="111"/>
      <c r="ORU7" s="111"/>
      <c r="ORV7" s="111"/>
      <c r="ORW7" s="111"/>
      <c r="ORX7" s="111"/>
      <c r="ORY7" s="111"/>
      <c r="ORZ7" s="111"/>
      <c r="OSA7" s="111"/>
      <c r="OSB7" s="111"/>
      <c r="OSC7" s="111"/>
      <c r="OSD7" s="111"/>
      <c r="OSE7" s="111"/>
      <c r="OSF7" s="111"/>
      <c r="OSG7" s="111"/>
      <c r="OSH7" s="111"/>
      <c r="OSI7" s="111"/>
      <c r="OSJ7" s="111"/>
      <c r="OSK7" s="111"/>
      <c r="OSL7" s="111"/>
      <c r="OSM7" s="111"/>
      <c r="OSN7" s="111"/>
      <c r="OSO7" s="111"/>
      <c r="OSP7" s="111"/>
      <c r="OSQ7" s="111"/>
      <c r="OSR7" s="111"/>
      <c r="OSS7" s="111"/>
      <c r="OST7" s="111"/>
      <c r="OSU7" s="111"/>
      <c r="OSV7" s="111"/>
      <c r="OSW7" s="111"/>
      <c r="OSX7" s="111"/>
      <c r="OSY7" s="111"/>
      <c r="OSZ7" s="111"/>
      <c r="OTA7" s="111"/>
      <c r="OTB7" s="111"/>
      <c r="OTC7" s="111"/>
      <c r="OTD7" s="111"/>
      <c r="OTE7" s="111"/>
      <c r="OTF7" s="111"/>
      <c r="OTG7" s="111"/>
      <c r="OTH7" s="111"/>
      <c r="OTI7" s="111"/>
      <c r="OTJ7" s="111"/>
      <c r="OTK7" s="111"/>
      <c r="OTL7" s="111"/>
      <c r="OTM7" s="111"/>
      <c r="OTN7" s="111"/>
      <c r="OTO7" s="111"/>
      <c r="OTP7" s="111"/>
      <c r="OTQ7" s="111"/>
      <c r="OTR7" s="111"/>
      <c r="OTS7" s="111"/>
      <c r="OTT7" s="111"/>
      <c r="OTU7" s="111"/>
      <c r="OTV7" s="111"/>
      <c r="OTW7" s="111"/>
      <c r="OTX7" s="111"/>
      <c r="OTY7" s="111"/>
      <c r="OTZ7" s="111"/>
      <c r="OUA7" s="111"/>
      <c r="OUB7" s="111"/>
      <c r="OUC7" s="111"/>
      <c r="OUD7" s="111"/>
      <c r="OUE7" s="111"/>
      <c r="OUF7" s="111"/>
      <c r="OUG7" s="111"/>
      <c r="OUH7" s="111"/>
      <c r="OUI7" s="111"/>
      <c r="OUJ7" s="111"/>
      <c r="OUK7" s="111"/>
      <c r="OUL7" s="111"/>
      <c r="OUM7" s="111"/>
      <c r="OUN7" s="111"/>
      <c r="OUO7" s="111"/>
      <c r="OUP7" s="111"/>
      <c r="OUQ7" s="111"/>
      <c r="OUR7" s="111"/>
      <c r="OUS7" s="111"/>
      <c r="OUT7" s="111"/>
      <c r="OUU7" s="111"/>
      <c r="OUV7" s="111"/>
      <c r="OUW7" s="111"/>
      <c r="OUX7" s="111"/>
      <c r="OUY7" s="111"/>
      <c r="OUZ7" s="111"/>
      <c r="OVA7" s="111"/>
      <c r="OVB7" s="111"/>
      <c r="OVC7" s="111"/>
      <c r="OVD7" s="111"/>
      <c r="OVE7" s="111"/>
      <c r="OVF7" s="111"/>
      <c r="OVG7" s="111"/>
      <c r="OVH7" s="111"/>
      <c r="OVI7" s="111"/>
      <c r="OVJ7" s="111"/>
      <c r="OVK7" s="111"/>
      <c r="OVL7" s="111"/>
      <c r="OVM7" s="111"/>
      <c r="OVN7" s="111"/>
      <c r="OVO7" s="111"/>
      <c r="OVP7" s="111"/>
      <c r="OVQ7" s="111"/>
      <c r="OVR7" s="111"/>
      <c r="OVS7" s="111"/>
      <c r="OVT7" s="111"/>
      <c r="OVU7" s="111"/>
      <c r="OVV7" s="111"/>
      <c r="OVW7" s="111"/>
      <c r="OVX7" s="111"/>
      <c r="OVY7" s="111"/>
      <c r="OVZ7" s="111"/>
      <c r="OWA7" s="111"/>
      <c r="OWB7" s="111"/>
      <c r="OWC7" s="111"/>
      <c r="OWD7" s="111"/>
      <c r="OWE7" s="111"/>
      <c r="OWF7" s="111"/>
      <c r="OWG7" s="111"/>
      <c r="OWH7" s="111"/>
      <c r="OWI7" s="111"/>
      <c r="OWJ7" s="111"/>
      <c r="OWK7" s="111"/>
      <c r="OWL7" s="111"/>
      <c r="OWM7" s="111"/>
      <c r="OWN7" s="111"/>
      <c r="OWO7" s="111"/>
      <c r="OWP7" s="111"/>
      <c r="OWQ7" s="111"/>
      <c r="OWR7" s="111"/>
      <c r="OWS7" s="111"/>
      <c r="OWT7" s="111"/>
      <c r="OWU7" s="111"/>
      <c r="OWV7" s="111"/>
      <c r="OWW7" s="111"/>
      <c r="OWX7" s="111"/>
      <c r="OWY7" s="111"/>
      <c r="OWZ7" s="111"/>
      <c r="OXA7" s="111"/>
      <c r="OXB7" s="111"/>
      <c r="OXC7" s="111"/>
      <c r="OXD7" s="111"/>
      <c r="OXE7" s="111"/>
      <c r="OXF7" s="111"/>
      <c r="OXG7" s="111"/>
      <c r="OXH7" s="111"/>
      <c r="OXI7" s="111"/>
      <c r="OXJ7" s="111"/>
      <c r="OXK7" s="111"/>
      <c r="OXL7" s="111"/>
      <c r="OXM7" s="111"/>
      <c r="OXN7" s="111"/>
      <c r="OXO7" s="111"/>
      <c r="OXP7" s="111"/>
      <c r="OXQ7" s="111"/>
      <c r="OXR7" s="111"/>
      <c r="OXS7" s="111"/>
      <c r="OXT7" s="111"/>
      <c r="OXU7" s="111"/>
      <c r="OXV7" s="111"/>
      <c r="OXW7" s="111"/>
      <c r="OXX7" s="111"/>
      <c r="OXY7" s="111"/>
      <c r="OXZ7" s="111"/>
      <c r="OYA7" s="111"/>
      <c r="OYB7" s="111"/>
      <c r="OYC7" s="111"/>
      <c r="OYD7" s="111"/>
      <c r="OYE7" s="111"/>
      <c r="OYF7" s="111"/>
      <c r="OYG7" s="111"/>
      <c r="OYH7" s="111"/>
      <c r="OYI7" s="111"/>
      <c r="OYJ7" s="111"/>
      <c r="OYK7" s="111"/>
      <c r="OYL7" s="111"/>
      <c r="OYM7" s="111"/>
      <c r="OYN7" s="111"/>
      <c r="OYO7" s="111"/>
      <c r="OYP7" s="111"/>
      <c r="OYQ7" s="111"/>
      <c r="OYR7" s="111"/>
      <c r="OYS7" s="111"/>
      <c r="OYT7" s="111"/>
      <c r="OYU7" s="111"/>
      <c r="OYV7" s="111"/>
      <c r="OYW7" s="111"/>
      <c r="OYX7" s="111"/>
      <c r="OYY7" s="111"/>
      <c r="OYZ7" s="111"/>
      <c r="OZA7" s="111"/>
      <c r="OZB7" s="111"/>
      <c r="OZC7" s="111"/>
      <c r="OZD7" s="111"/>
      <c r="OZE7" s="111"/>
      <c r="OZF7" s="111"/>
      <c r="OZG7" s="111"/>
      <c r="OZH7" s="111"/>
      <c r="OZI7" s="111"/>
      <c r="OZJ7" s="111"/>
      <c r="OZK7" s="111"/>
      <c r="OZL7" s="111"/>
      <c r="OZM7" s="111"/>
      <c r="OZN7" s="111"/>
      <c r="OZO7" s="111"/>
      <c r="OZP7" s="111"/>
      <c r="OZQ7" s="111"/>
      <c r="OZR7" s="111"/>
      <c r="OZS7" s="111"/>
      <c r="OZT7" s="111"/>
      <c r="OZU7" s="111"/>
      <c r="OZV7" s="111"/>
      <c r="OZW7" s="111"/>
      <c r="OZX7" s="111"/>
      <c r="OZY7" s="111"/>
      <c r="OZZ7" s="111"/>
      <c r="PAA7" s="111"/>
      <c r="PAB7" s="111"/>
      <c r="PAC7" s="111"/>
      <c r="PAD7" s="111"/>
      <c r="PAE7" s="111"/>
      <c r="PAF7" s="111"/>
      <c r="PAG7" s="111"/>
      <c r="PAH7" s="111"/>
      <c r="PAI7" s="111"/>
      <c r="PAJ7" s="111"/>
      <c r="PAK7" s="111"/>
      <c r="PAL7" s="111"/>
      <c r="PAM7" s="111"/>
      <c r="PAN7" s="111"/>
      <c r="PAO7" s="111"/>
      <c r="PAP7" s="111"/>
      <c r="PAQ7" s="111"/>
      <c r="PAR7" s="111"/>
      <c r="PAS7" s="111"/>
      <c r="PAT7" s="111"/>
      <c r="PAU7" s="111"/>
      <c r="PAV7" s="111"/>
      <c r="PAW7" s="111"/>
      <c r="PAX7" s="111"/>
      <c r="PAY7" s="111"/>
      <c r="PAZ7" s="111"/>
      <c r="PBA7" s="111"/>
      <c r="PBB7" s="111"/>
      <c r="PBC7" s="111"/>
      <c r="PBD7" s="111"/>
      <c r="PBE7" s="111"/>
      <c r="PBF7" s="111"/>
      <c r="PBG7" s="111"/>
      <c r="PBH7" s="111"/>
      <c r="PBI7" s="111"/>
      <c r="PBJ7" s="111"/>
      <c r="PBK7" s="111"/>
      <c r="PBL7" s="111"/>
      <c r="PBM7" s="111"/>
      <c r="PBN7" s="111"/>
      <c r="PBO7" s="111"/>
      <c r="PBP7" s="111"/>
      <c r="PBQ7" s="111"/>
      <c r="PBR7" s="111"/>
      <c r="PBS7" s="111"/>
      <c r="PBT7" s="111"/>
      <c r="PBU7" s="111"/>
      <c r="PBV7" s="111"/>
      <c r="PBW7" s="111"/>
      <c r="PBX7" s="111"/>
      <c r="PBY7" s="111"/>
      <c r="PBZ7" s="111"/>
      <c r="PCA7" s="111"/>
      <c r="PCB7" s="111"/>
      <c r="PCC7" s="111"/>
      <c r="PCD7" s="111"/>
      <c r="PCE7" s="111"/>
      <c r="PCF7" s="111"/>
      <c r="PCG7" s="111"/>
      <c r="PCH7" s="111"/>
      <c r="PCI7" s="111"/>
      <c r="PCJ7" s="111"/>
      <c r="PCK7" s="111"/>
      <c r="PCL7" s="111"/>
      <c r="PCM7" s="111"/>
      <c r="PCN7" s="111"/>
      <c r="PCO7" s="111"/>
      <c r="PCP7" s="111"/>
      <c r="PCQ7" s="111"/>
      <c r="PCR7" s="111"/>
      <c r="PCS7" s="111"/>
      <c r="PCT7" s="111"/>
      <c r="PCU7" s="111"/>
      <c r="PCV7" s="111"/>
      <c r="PCW7" s="111"/>
      <c r="PCX7" s="111"/>
      <c r="PCY7" s="111"/>
      <c r="PCZ7" s="111"/>
      <c r="PDA7" s="111"/>
      <c r="PDB7" s="111"/>
      <c r="PDC7" s="111"/>
      <c r="PDD7" s="111"/>
      <c r="PDE7" s="111"/>
      <c r="PDF7" s="111"/>
      <c r="PDG7" s="111"/>
      <c r="PDH7" s="111"/>
      <c r="PDI7" s="111"/>
      <c r="PDJ7" s="111"/>
      <c r="PDK7" s="111"/>
      <c r="PDL7" s="111"/>
      <c r="PDM7" s="111"/>
      <c r="PDN7" s="111"/>
      <c r="PDO7" s="111"/>
      <c r="PDP7" s="111"/>
      <c r="PDQ7" s="111"/>
      <c r="PDR7" s="111"/>
      <c r="PDS7" s="111"/>
      <c r="PDT7" s="111"/>
      <c r="PDU7" s="111"/>
      <c r="PDV7" s="111"/>
      <c r="PDW7" s="111"/>
      <c r="PDX7" s="111"/>
      <c r="PDY7" s="111"/>
      <c r="PDZ7" s="111"/>
      <c r="PEA7" s="111"/>
      <c r="PEB7" s="111"/>
      <c r="PEC7" s="111"/>
      <c r="PED7" s="111"/>
      <c r="PEE7" s="111"/>
      <c r="PEF7" s="111"/>
      <c r="PEG7" s="111"/>
      <c r="PEH7" s="111"/>
      <c r="PEI7" s="111"/>
      <c r="PEJ7" s="111"/>
      <c r="PEK7" s="111"/>
      <c r="PEL7" s="111"/>
      <c r="PEM7" s="111"/>
      <c r="PEN7" s="111"/>
      <c r="PEO7" s="111"/>
      <c r="PEP7" s="111"/>
      <c r="PEQ7" s="111"/>
      <c r="PER7" s="111"/>
      <c r="PES7" s="111"/>
      <c r="PET7" s="111"/>
      <c r="PEU7" s="111"/>
      <c r="PEV7" s="111"/>
      <c r="PEW7" s="111"/>
      <c r="PEX7" s="111"/>
      <c r="PEY7" s="111"/>
      <c r="PEZ7" s="111"/>
      <c r="PFA7" s="111"/>
      <c r="PFB7" s="111"/>
      <c r="PFC7" s="111"/>
      <c r="PFD7" s="111"/>
      <c r="PFE7" s="111"/>
      <c r="PFF7" s="111"/>
      <c r="PFG7" s="111"/>
      <c r="PFH7" s="111"/>
      <c r="PFI7" s="111"/>
      <c r="PFJ7" s="111"/>
      <c r="PFK7" s="111"/>
      <c r="PFL7" s="111"/>
      <c r="PFM7" s="111"/>
      <c r="PFN7" s="111"/>
      <c r="PFO7" s="111"/>
      <c r="PFP7" s="111"/>
      <c r="PFQ7" s="111"/>
      <c r="PFR7" s="111"/>
      <c r="PFS7" s="111"/>
      <c r="PFT7" s="111"/>
      <c r="PFU7" s="111"/>
      <c r="PFV7" s="111"/>
      <c r="PFW7" s="111"/>
      <c r="PFX7" s="111"/>
      <c r="PFY7" s="111"/>
      <c r="PFZ7" s="111"/>
      <c r="PGA7" s="111"/>
      <c r="PGB7" s="111"/>
      <c r="PGC7" s="111"/>
      <c r="PGD7" s="111"/>
      <c r="PGE7" s="111"/>
      <c r="PGF7" s="111"/>
      <c r="PGG7" s="111"/>
      <c r="PGH7" s="111"/>
      <c r="PGI7" s="111"/>
      <c r="PGJ7" s="111"/>
      <c r="PGK7" s="111"/>
      <c r="PGL7" s="111"/>
      <c r="PGM7" s="111"/>
      <c r="PGN7" s="111"/>
      <c r="PGO7" s="111"/>
      <c r="PGP7" s="111"/>
      <c r="PGQ7" s="111"/>
      <c r="PGR7" s="111"/>
      <c r="PGS7" s="111"/>
      <c r="PGT7" s="111"/>
      <c r="PGU7" s="111"/>
      <c r="PGV7" s="111"/>
      <c r="PGW7" s="111"/>
      <c r="PGX7" s="111"/>
      <c r="PGY7" s="111"/>
      <c r="PGZ7" s="111"/>
      <c r="PHA7" s="111"/>
      <c r="PHB7" s="111"/>
      <c r="PHC7" s="111"/>
      <c r="PHD7" s="111"/>
      <c r="PHE7" s="111"/>
      <c r="PHF7" s="111"/>
      <c r="PHG7" s="111"/>
      <c r="PHH7" s="111"/>
      <c r="PHI7" s="111"/>
      <c r="PHJ7" s="111"/>
      <c r="PHK7" s="111"/>
      <c r="PHL7" s="111"/>
      <c r="PHM7" s="111"/>
      <c r="PHN7" s="111"/>
      <c r="PHO7" s="111"/>
      <c r="PHP7" s="111"/>
      <c r="PHQ7" s="111"/>
      <c r="PHR7" s="111"/>
      <c r="PHS7" s="111"/>
      <c r="PHT7" s="111"/>
      <c r="PHU7" s="111"/>
      <c r="PHV7" s="111"/>
      <c r="PHW7" s="111"/>
      <c r="PHX7" s="111"/>
      <c r="PHY7" s="111"/>
      <c r="PHZ7" s="111"/>
      <c r="PIA7" s="111"/>
      <c r="PIB7" s="111"/>
      <c r="PIC7" s="111"/>
      <c r="PID7" s="111"/>
      <c r="PIE7" s="111"/>
      <c r="PIF7" s="111"/>
      <c r="PIG7" s="111"/>
      <c r="PIH7" s="111"/>
      <c r="PII7" s="111"/>
      <c r="PIJ7" s="111"/>
      <c r="PIK7" s="111"/>
      <c r="PIL7" s="111"/>
      <c r="PIM7" s="111"/>
      <c r="PIN7" s="111"/>
      <c r="PIO7" s="111"/>
      <c r="PIP7" s="111"/>
      <c r="PIQ7" s="111"/>
      <c r="PIR7" s="111"/>
      <c r="PIS7" s="111"/>
      <c r="PIT7" s="111"/>
      <c r="PIU7" s="111"/>
      <c r="PIV7" s="111"/>
      <c r="PIW7" s="111"/>
      <c r="PIX7" s="111"/>
      <c r="PIY7" s="111"/>
      <c r="PIZ7" s="111"/>
      <c r="PJA7" s="111"/>
      <c r="PJB7" s="111"/>
      <c r="PJC7" s="111"/>
      <c r="PJD7" s="111"/>
      <c r="PJE7" s="111"/>
      <c r="PJF7" s="111"/>
      <c r="PJG7" s="111"/>
      <c r="PJH7" s="111"/>
      <c r="PJI7" s="111"/>
      <c r="PJJ7" s="111"/>
      <c r="PJK7" s="111"/>
      <c r="PJL7" s="111"/>
      <c r="PJM7" s="111"/>
      <c r="PJN7" s="111"/>
      <c r="PJO7" s="111"/>
      <c r="PJP7" s="111"/>
      <c r="PJQ7" s="111"/>
      <c r="PJR7" s="111"/>
      <c r="PJS7" s="111"/>
      <c r="PJT7" s="111"/>
      <c r="PJU7" s="111"/>
      <c r="PJV7" s="111"/>
      <c r="PJW7" s="111"/>
      <c r="PJX7" s="111"/>
      <c r="PJY7" s="111"/>
      <c r="PJZ7" s="111"/>
      <c r="PKA7" s="111"/>
      <c r="PKB7" s="111"/>
      <c r="PKC7" s="111"/>
      <c r="PKD7" s="111"/>
      <c r="PKE7" s="111"/>
      <c r="PKF7" s="111"/>
      <c r="PKG7" s="111"/>
      <c r="PKH7" s="111"/>
      <c r="PKI7" s="111"/>
      <c r="PKJ7" s="111"/>
      <c r="PKK7" s="111"/>
      <c r="PKL7" s="111"/>
      <c r="PKM7" s="111"/>
      <c r="PKN7" s="111"/>
      <c r="PKO7" s="111"/>
      <c r="PKP7" s="111"/>
      <c r="PKQ7" s="111"/>
      <c r="PKR7" s="111"/>
      <c r="PKS7" s="111"/>
      <c r="PKT7" s="111"/>
      <c r="PKU7" s="111"/>
      <c r="PKV7" s="111"/>
      <c r="PKW7" s="111"/>
      <c r="PKX7" s="111"/>
      <c r="PKY7" s="111"/>
      <c r="PKZ7" s="111"/>
      <c r="PLA7" s="111"/>
      <c r="PLB7" s="111"/>
      <c r="PLC7" s="111"/>
      <c r="PLD7" s="111"/>
      <c r="PLE7" s="111"/>
      <c r="PLF7" s="111"/>
      <c r="PLG7" s="111"/>
      <c r="PLH7" s="111"/>
      <c r="PLI7" s="111"/>
      <c r="PLJ7" s="111"/>
      <c r="PLK7" s="111"/>
      <c r="PLL7" s="111"/>
      <c r="PLM7" s="111"/>
      <c r="PLN7" s="111"/>
      <c r="PLO7" s="111"/>
      <c r="PLP7" s="111"/>
      <c r="PLQ7" s="111"/>
      <c r="PLR7" s="111"/>
      <c r="PLS7" s="111"/>
      <c r="PLT7" s="111"/>
      <c r="PLU7" s="111"/>
      <c r="PLV7" s="111"/>
      <c r="PLW7" s="111"/>
      <c r="PLX7" s="111"/>
      <c r="PLY7" s="111"/>
      <c r="PLZ7" s="111"/>
      <c r="PMA7" s="111"/>
      <c r="PMB7" s="111"/>
      <c r="PMC7" s="111"/>
      <c r="PMD7" s="111"/>
      <c r="PME7" s="111"/>
      <c r="PMF7" s="111"/>
      <c r="PMG7" s="111"/>
      <c r="PMH7" s="111"/>
      <c r="PMI7" s="111"/>
      <c r="PMJ7" s="111"/>
      <c r="PMK7" s="111"/>
      <c r="PML7" s="111"/>
      <c r="PMM7" s="111"/>
      <c r="PMN7" s="111"/>
      <c r="PMO7" s="111"/>
      <c r="PMP7" s="111"/>
      <c r="PMQ7" s="111"/>
      <c r="PMR7" s="111"/>
      <c r="PMS7" s="111"/>
      <c r="PMT7" s="111"/>
      <c r="PMU7" s="111"/>
      <c r="PMV7" s="111"/>
      <c r="PMW7" s="111"/>
      <c r="PMX7" s="111"/>
      <c r="PMY7" s="111"/>
      <c r="PMZ7" s="111"/>
      <c r="PNA7" s="111"/>
      <c r="PNB7" s="111"/>
      <c r="PNC7" s="111"/>
      <c r="PND7" s="111"/>
      <c r="PNE7" s="111"/>
      <c r="PNF7" s="111"/>
      <c r="PNG7" s="111"/>
      <c r="PNH7" s="111"/>
      <c r="PNI7" s="111"/>
      <c r="PNJ7" s="111"/>
      <c r="PNK7" s="111"/>
      <c r="PNL7" s="111"/>
      <c r="PNM7" s="111"/>
      <c r="PNN7" s="111"/>
      <c r="PNO7" s="111"/>
      <c r="PNP7" s="111"/>
      <c r="PNQ7" s="111"/>
      <c r="PNR7" s="111"/>
      <c r="PNS7" s="111"/>
      <c r="PNT7" s="111"/>
      <c r="PNU7" s="111"/>
      <c r="PNV7" s="111"/>
      <c r="PNW7" s="111"/>
      <c r="PNX7" s="111"/>
      <c r="PNY7" s="111"/>
      <c r="PNZ7" s="111"/>
      <c r="POA7" s="111"/>
      <c r="POB7" s="111"/>
      <c r="POC7" s="111"/>
      <c r="POD7" s="111"/>
      <c r="POE7" s="111"/>
      <c r="POF7" s="111"/>
      <c r="POG7" s="111"/>
      <c r="POH7" s="111"/>
      <c r="POI7" s="111"/>
      <c r="POJ7" s="111"/>
      <c r="POK7" s="111"/>
      <c r="POL7" s="111"/>
      <c r="POM7" s="111"/>
      <c r="PON7" s="111"/>
      <c r="POO7" s="111"/>
      <c r="POP7" s="111"/>
      <c r="POQ7" s="111"/>
      <c r="POR7" s="111"/>
      <c r="POS7" s="111"/>
      <c r="POT7" s="111"/>
      <c r="POU7" s="111"/>
      <c r="POV7" s="111"/>
      <c r="POW7" s="111"/>
      <c r="POX7" s="111"/>
      <c r="POY7" s="111"/>
      <c r="POZ7" s="111"/>
      <c r="PPA7" s="111"/>
      <c r="PPB7" s="111"/>
      <c r="PPC7" s="111"/>
      <c r="PPD7" s="111"/>
      <c r="PPE7" s="111"/>
      <c r="PPF7" s="111"/>
      <c r="PPG7" s="111"/>
      <c r="PPH7" s="111"/>
      <c r="PPI7" s="111"/>
      <c r="PPJ7" s="111"/>
      <c r="PPK7" s="111"/>
      <c r="PPL7" s="111"/>
      <c r="PPM7" s="111"/>
      <c r="PPN7" s="111"/>
      <c r="PPO7" s="111"/>
      <c r="PPP7" s="111"/>
      <c r="PPQ7" s="111"/>
      <c r="PPR7" s="111"/>
      <c r="PPS7" s="111"/>
      <c r="PPT7" s="111"/>
      <c r="PPU7" s="111"/>
      <c r="PPV7" s="111"/>
      <c r="PPW7" s="111"/>
      <c r="PPX7" s="111"/>
      <c r="PPY7" s="111"/>
      <c r="PPZ7" s="111"/>
      <c r="PQA7" s="111"/>
      <c r="PQB7" s="111"/>
      <c r="PQC7" s="111"/>
      <c r="PQD7" s="111"/>
      <c r="PQE7" s="111"/>
      <c r="PQF7" s="111"/>
      <c r="PQG7" s="111"/>
      <c r="PQH7" s="111"/>
      <c r="PQI7" s="111"/>
      <c r="PQJ7" s="111"/>
      <c r="PQK7" s="111"/>
      <c r="PQL7" s="111"/>
      <c r="PQM7" s="111"/>
      <c r="PQN7" s="111"/>
      <c r="PQO7" s="111"/>
      <c r="PQP7" s="111"/>
      <c r="PQQ7" s="111"/>
      <c r="PQR7" s="111"/>
      <c r="PQS7" s="111"/>
      <c r="PQT7" s="111"/>
      <c r="PQU7" s="111"/>
      <c r="PQV7" s="111"/>
      <c r="PQW7" s="111"/>
      <c r="PQX7" s="111"/>
      <c r="PQY7" s="111"/>
      <c r="PQZ7" s="111"/>
      <c r="PRA7" s="111"/>
      <c r="PRB7" s="111"/>
      <c r="PRC7" s="111"/>
      <c r="PRD7" s="111"/>
      <c r="PRE7" s="111"/>
      <c r="PRF7" s="111"/>
      <c r="PRG7" s="111"/>
      <c r="PRH7" s="111"/>
      <c r="PRI7" s="111"/>
      <c r="PRJ7" s="111"/>
      <c r="PRK7" s="111"/>
      <c r="PRL7" s="111"/>
      <c r="PRM7" s="111"/>
      <c r="PRN7" s="111"/>
      <c r="PRO7" s="111"/>
      <c r="PRP7" s="111"/>
      <c r="PRQ7" s="111"/>
      <c r="PRR7" s="111"/>
      <c r="PRS7" s="111"/>
      <c r="PRT7" s="111"/>
      <c r="PRU7" s="111"/>
      <c r="PRV7" s="111"/>
      <c r="PRW7" s="111"/>
      <c r="PRX7" s="111"/>
      <c r="PRY7" s="111"/>
      <c r="PRZ7" s="111"/>
      <c r="PSA7" s="111"/>
      <c r="PSB7" s="111"/>
      <c r="PSC7" s="111"/>
      <c r="PSD7" s="111"/>
      <c r="PSE7" s="111"/>
      <c r="PSF7" s="111"/>
      <c r="PSG7" s="111"/>
      <c r="PSH7" s="111"/>
      <c r="PSI7" s="111"/>
      <c r="PSJ7" s="111"/>
      <c r="PSK7" s="111"/>
      <c r="PSL7" s="111"/>
      <c r="PSM7" s="111"/>
      <c r="PSN7" s="111"/>
      <c r="PSO7" s="111"/>
      <c r="PSP7" s="111"/>
      <c r="PSQ7" s="111"/>
      <c r="PSR7" s="111"/>
      <c r="PSS7" s="111"/>
      <c r="PST7" s="111"/>
      <c r="PSU7" s="111"/>
      <c r="PSV7" s="111"/>
      <c r="PSW7" s="111"/>
      <c r="PSX7" s="111"/>
      <c r="PSY7" s="111"/>
      <c r="PSZ7" s="111"/>
      <c r="PTA7" s="111"/>
      <c r="PTB7" s="111"/>
      <c r="PTC7" s="111"/>
      <c r="PTD7" s="111"/>
      <c r="PTE7" s="111"/>
      <c r="PTF7" s="111"/>
      <c r="PTG7" s="111"/>
      <c r="PTH7" s="111"/>
      <c r="PTI7" s="111"/>
      <c r="PTJ7" s="111"/>
      <c r="PTK7" s="111"/>
      <c r="PTL7" s="111"/>
      <c r="PTM7" s="111"/>
      <c r="PTN7" s="111"/>
      <c r="PTO7" s="111"/>
      <c r="PTP7" s="111"/>
      <c r="PTQ7" s="111"/>
      <c r="PTR7" s="111"/>
      <c r="PTS7" s="111"/>
      <c r="PTT7" s="111"/>
      <c r="PTU7" s="111"/>
      <c r="PTV7" s="111"/>
      <c r="PTW7" s="111"/>
      <c r="PTX7" s="111"/>
      <c r="PTY7" s="111"/>
      <c r="PTZ7" s="111"/>
      <c r="PUA7" s="111"/>
      <c r="PUB7" s="111"/>
      <c r="PUC7" s="111"/>
      <c r="PUD7" s="111"/>
      <c r="PUE7" s="111"/>
      <c r="PUF7" s="111"/>
      <c r="PUG7" s="111"/>
      <c r="PUH7" s="111"/>
      <c r="PUI7" s="111"/>
      <c r="PUJ7" s="111"/>
      <c r="PUK7" s="111"/>
      <c r="PUL7" s="111"/>
      <c r="PUM7" s="111"/>
      <c r="PUN7" s="111"/>
      <c r="PUO7" s="111"/>
      <c r="PUP7" s="111"/>
      <c r="PUQ7" s="111"/>
      <c r="PUR7" s="111"/>
      <c r="PUS7" s="111"/>
      <c r="PUT7" s="111"/>
      <c r="PUU7" s="111"/>
      <c r="PUV7" s="111"/>
      <c r="PUW7" s="111"/>
      <c r="PUX7" s="111"/>
      <c r="PUY7" s="111"/>
      <c r="PUZ7" s="111"/>
      <c r="PVA7" s="111"/>
      <c r="PVB7" s="111"/>
      <c r="PVC7" s="111"/>
      <c r="PVD7" s="111"/>
      <c r="PVE7" s="111"/>
      <c r="PVF7" s="111"/>
      <c r="PVG7" s="111"/>
      <c r="PVH7" s="111"/>
      <c r="PVI7" s="111"/>
      <c r="PVJ7" s="111"/>
      <c r="PVK7" s="111"/>
      <c r="PVL7" s="111"/>
      <c r="PVM7" s="111"/>
      <c r="PVN7" s="111"/>
      <c r="PVO7" s="111"/>
      <c r="PVP7" s="111"/>
      <c r="PVQ7" s="111"/>
      <c r="PVR7" s="111"/>
      <c r="PVS7" s="111"/>
      <c r="PVT7" s="111"/>
      <c r="PVU7" s="111"/>
      <c r="PVV7" s="111"/>
      <c r="PVW7" s="111"/>
      <c r="PVX7" s="111"/>
      <c r="PVY7" s="111"/>
      <c r="PVZ7" s="111"/>
      <c r="PWA7" s="111"/>
      <c r="PWB7" s="111"/>
      <c r="PWC7" s="111"/>
      <c r="PWD7" s="111"/>
      <c r="PWE7" s="111"/>
      <c r="PWF7" s="111"/>
      <c r="PWG7" s="111"/>
      <c r="PWH7" s="111"/>
      <c r="PWI7" s="111"/>
      <c r="PWJ7" s="111"/>
      <c r="PWK7" s="111"/>
      <c r="PWL7" s="111"/>
      <c r="PWM7" s="111"/>
      <c r="PWN7" s="111"/>
      <c r="PWO7" s="111"/>
      <c r="PWP7" s="111"/>
      <c r="PWQ7" s="111"/>
      <c r="PWR7" s="111"/>
      <c r="PWS7" s="111"/>
      <c r="PWT7" s="111"/>
      <c r="PWU7" s="111"/>
      <c r="PWV7" s="111"/>
      <c r="PWW7" s="111"/>
      <c r="PWX7" s="111"/>
      <c r="PWY7" s="111"/>
      <c r="PWZ7" s="111"/>
      <c r="PXA7" s="111"/>
      <c r="PXB7" s="111"/>
      <c r="PXC7" s="111"/>
      <c r="PXD7" s="111"/>
      <c r="PXE7" s="111"/>
      <c r="PXF7" s="111"/>
      <c r="PXG7" s="111"/>
      <c r="PXH7" s="111"/>
      <c r="PXI7" s="111"/>
      <c r="PXJ7" s="111"/>
      <c r="PXK7" s="111"/>
      <c r="PXL7" s="111"/>
      <c r="PXM7" s="111"/>
      <c r="PXN7" s="111"/>
      <c r="PXO7" s="111"/>
      <c r="PXP7" s="111"/>
      <c r="PXQ7" s="111"/>
      <c r="PXR7" s="111"/>
      <c r="PXS7" s="111"/>
      <c r="PXT7" s="111"/>
      <c r="PXU7" s="111"/>
      <c r="PXV7" s="111"/>
      <c r="PXW7" s="111"/>
      <c r="PXX7" s="111"/>
      <c r="PXY7" s="111"/>
      <c r="PXZ7" s="111"/>
      <c r="PYA7" s="111"/>
      <c r="PYB7" s="111"/>
      <c r="PYC7" s="111"/>
      <c r="PYD7" s="111"/>
      <c r="PYE7" s="111"/>
      <c r="PYF7" s="111"/>
      <c r="PYG7" s="111"/>
      <c r="PYH7" s="111"/>
      <c r="PYI7" s="111"/>
      <c r="PYJ7" s="111"/>
      <c r="PYK7" s="111"/>
      <c r="PYL7" s="111"/>
      <c r="PYM7" s="111"/>
      <c r="PYN7" s="111"/>
      <c r="PYO7" s="111"/>
      <c r="PYP7" s="111"/>
      <c r="PYQ7" s="111"/>
      <c r="PYR7" s="111"/>
      <c r="PYS7" s="111"/>
      <c r="PYT7" s="111"/>
      <c r="PYU7" s="111"/>
      <c r="PYV7" s="111"/>
      <c r="PYW7" s="111"/>
      <c r="PYX7" s="111"/>
      <c r="PYY7" s="111"/>
      <c r="PYZ7" s="111"/>
      <c r="PZA7" s="111"/>
      <c r="PZB7" s="111"/>
      <c r="PZC7" s="111"/>
      <c r="PZD7" s="111"/>
      <c r="PZE7" s="111"/>
      <c r="PZF7" s="111"/>
      <c r="PZG7" s="111"/>
      <c r="PZH7" s="111"/>
      <c r="PZI7" s="111"/>
      <c r="PZJ7" s="111"/>
      <c r="PZK7" s="111"/>
      <c r="PZL7" s="111"/>
      <c r="PZM7" s="111"/>
      <c r="PZN7" s="111"/>
      <c r="PZO7" s="111"/>
      <c r="PZP7" s="111"/>
      <c r="PZQ7" s="111"/>
      <c r="PZR7" s="111"/>
      <c r="PZS7" s="111"/>
      <c r="PZT7" s="111"/>
      <c r="PZU7" s="111"/>
      <c r="PZV7" s="111"/>
      <c r="PZW7" s="111"/>
      <c r="PZX7" s="111"/>
      <c r="PZY7" s="111"/>
      <c r="PZZ7" s="111"/>
      <c r="QAA7" s="111"/>
      <c r="QAB7" s="111"/>
      <c r="QAC7" s="111"/>
      <c r="QAD7" s="111"/>
      <c r="QAE7" s="111"/>
      <c r="QAF7" s="111"/>
      <c r="QAG7" s="111"/>
      <c r="QAH7" s="111"/>
      <c r="QAI7" s="111"/>
      <c r="QAJ7" s="111"/>
      <c r="QAK7" s="111"/>
      <c r="QAL7" s="111"/>
      <c r="QAM7" s="111"/>
      <c r="QAN7" s="111"/>
      <c r="QAO7" s="111"/>
      <c r="QAP7" s="111"/>
      <c r="QAQ7" s="111"/>
      <c r="QAR7" s="111"/>
      <c r="QAS7" s="111"/>
      <c r="QAT7" s="111"/>
      <c r="QAU7" s="111"/>
      <c r="QAV7" s="111"/>
      <c r="QAW7" s="111"/>
      <c r="QAX7" s="111"/>
      <c r="QAY7" s="111"/>
      <c r="QAZ7" s="111"/>
      <c r="QBA7" s="111"/>
      <c r="QBB7" s="111"/>
      <c r="QBC7" s="111"/>
      <c r="QBD7" s="111"/>
      <c r="QBE7" s="111"/>
      <c r="QBF7" s="111"/>
      <c r="QBG7" s="111"/>
      <c r="QBH7" s="111"/>
      <c r="QBI7" s="111"/>
      <c r="QBJ7" s="111"/>
      <c r="QBK7" s="111"/>
      <c r="QBL7" s="111"/>
      <c r="QBM7" s="111"/>
      <c r="QBN7" s="111"/>
      <c r="QBO7" s="111"/>
      <c r="QBP7" s="111"/>
      <c r="QBQ7" s="111"/>
      <c r="QBR7" s="111"/>
      <c r="QBS7" s="111"/>
      <c r="QBT7" s="111"/>
      <c r="QBU7" s="111"/>
      <c r="QBV7" s="111"/>
      <c r="QBW7" s="111"/>
      <c r="QBX7" s="111"/>
      <c r="QBY7" s="111"/>
      <c r="QBZ7" s="111"/>
      <c r="QCA7" s="111"/>
      <c r="QCB7" s="111"/>
      <c r="QCC7" s="111"/>
      <c r="QCD7" s="111"/>
      <c r="QCE7" s="111"/>
      <c r="QCF7" s="111"/>
      <c r="QCG7" s="111"/>
      <c r="QCH7" s="111"/>
      <c r="QCI7" s="111"/>
      <c r="QCJ7" s="111"/>
      <c r="QCK7" s="111"/>
      <c r="QCL7" s="111"/>
      <c r="QCM7" s="111"/>
      <c r="QCN7" s="111"/>
      <c r="QCO7" s="111"/>
      <c r="QCP7" s="111"/>
      <c r="QCQ7" s="111"/>
      <c r="QCR7" s="111"/>
      <c r="QCS7" s="111"/>
      <c r="QCT7" s="111"/>
      <c r="QCU7" s="111"/>
      <c r="QCV7" s="111"/>
      <c r="QCW7" s="111"/>
      <c r="QCX7" s="111"/>
      <c r="QCY7" s="111"/>
      <c r="QCZ7" s="111"/>
      <c r="QDA7" s="111"/>
      <c r="QDB7" s="111"/>
      <c r="QDC7" s="111"/>
      <c r="QDD7" s="111"/>
      <c r="QDE7" s="111"/>
      <c r="QDF7" s="111"/>
      <c r="QDG7" s="111"/>
      <c r="QDH7" s="111"/>
      <c r="QDI7" s="111"/>
      <c r="QDJ7" s="111"/>
      <c r="QDK7" s="111"/>
      <c r="QDL7" s="111"/>
      <c r="QDM7" s="111"/>
      <c r="QDN7" s="111"/>
      <c r="QDO7" s="111"/>
      <c r="QDP7" s="111"/>
      <c r="QDQ7" s="111"/>
      <c r="QDR7" s="111"/>
      <c r="QDS7" s="111"/>
      <c r="QDT7" s="111"/>
      <c r="QDU7" s="111"/>
      <c r="QDV7" s="111"/>
      <c r="QDW7" s="111"/>
      <c r="QDX7" s="111"/>
      <c r="QDY7" s="111"/>
      <c r="QDZ7" s="111"/>
      <c r="QEA7" s="111"/>
      <c r="QEB7" s="111"/>
      <c r="QEC7" s="111"/>
      <c r="QED7" s="111"/>
      <c r="QEE7" s="111"/>
      <c r="QEF7" s="111"/>
      <c r="QEG7" s="111"/>
      <c r="QEH7" s="111"/>
      <c r="QEI7" s="111"/>
      <c r="QEJ7" s="111"/>
      <c r="QEK7" s="111"/>
      <c r="QEL7" s="111"/>
      <c r="QEM7" s="111"/>
      <c r="QEN7" s="111"/>
      <c r="QEO7" s="111"/>
      <c r="QEP7" s="111"/>
      <c r="QEQ7" s="111"/>
      <c r="QER7" s="111"/>
      <c r="QES7" s="111"/>
      <c r="QET7" s="111"/>
      <c r="QEU7" s="111"/>
      <c r="QEV7" s="111"/>
      <c r="QEW7" s="111"/>
      <c r="QEX7" s="111"/>
      <c r="QEY7" s="111"/>
      <c r="QEZ7" s="111"/>
      <c r="QFA7" s="111"/>
      <c r="QFB7" s="111"/>
      <c r="QFC7" s="111"/>
      <c r="QFD7" s="111"/>
      <c r="QFE7" s="111"/>
      <c r="QFF7" s="111"/>
      <c r="QFG7" s="111"/>
      <c r="QFH7" s="111"/>
      <c r="QFI7" s="111"/>
      <c r="QFJ7" s="111"/>
      <c r="QFK7" s="111"/>
      <c r="QFL7" s="111"/>
      <c r="QFM7" s="111"/>
      <c r="QFN7" s="111"/>
      <c r="QFO7" s="111"/>
      <c r="QFP7" s="111"/>
      <c r="QFQ7" s="111"/>
      <c r="QFR7" s="111"/>
      <c r="QFS7" s="111"/>
      <c r="QFT7" s="111"/>
      <c r="QFU7" s="111"/>
      <c r="QFV7" s="111"/>
      <c r="QFW7" s="111"/>
      <c r="QFX7" s="111"/>
      <c r="QFY7" s="111"/>
      <c r="QFZ7" s="111"/>
      <c r="QGA7" s="111"/>
      <c r="QGB7" s="111"/>
      <c r="QGC7" s="111"/>
      <c r="QGD7" s="111"/>
      <c r="QGE7" s="111"/>
      <c r="QGF7" s="111"/>
      <c r="QGG7" s="111"/>
      <c r="QGH7" s="111"/>
      <c r="QGI7" s="111"/>
      <c r="QGJ7" s="111"/>
      <c r="QGK7" s="111"/>
      <c r="QGL7" s="111"/>
      <c r="QGM7" s="111"/>
      <c r="QGN7" s="111"/>
      <c r="QGO7" s="111"/>
      <c r="QGP7" s="111"/>
      <c r="QGQ7" s="111"/>
      <c r="QGR7" s="111"/>
      <c r="QGS7" s="111"/>
      <c r="QGT7" s="111"/>
      <c r="QGU7" s="111"/>
      <c r="QGV7" s="111"/>
      <c r="QGW7" s="111"/>
      <c r="QGX7" s="111"/>
      <c r="QGY7" s="111"/>
      <c r="QGZ7" s="111"/>
      <c r="QHA7" s="111"/>
      <c r="QHB7" s="111"/>
      <c r="QHC7" s="111"/>
      <c r="QHD7" s="111"/>
      <c r="QHE7" s="111"/>
      <c r="QHF7" s="111"/>
      <c r="QHG7" s="111"/>
      <c r="QHH7" s="111"/>
      <c r="QHI7" s="111"/>
      <c r="QHJ7" s="111"/>
      <c r="QHK7" s="111"/>
      <c r="QHL7" s="111"/>
      <c r="QHM7" s="111"/>
      <c r="QHN7" s="111"/>
      <c r="QHO7" s="111"/>
      <c r="QHP7" s="111"/>
      <c r="QHQ7" s="111"/>
      <c r="QHR7" s="111"/>
      <c r="QHS7" s="111"/>
      <c r="QHT7" s="111"/>
      <c r="QHU7" s="111"/>
      <c r="QHV7" s="111"/>
      <c r="QHW7" s="111"/>
      <c r="QHX7" s="111"/>
      <c r="QHY7" s="111"/>
      <c r="QHZ7" s="111"/>
      <c r="QIA7" s="111"/>
      <c r="QIB7" s="111"/>
      <c r="QIC7" s="111"/>
      <c r="QID7" s="111"/>
      <c r="QIE7" s="111"/>
      <c r="QIF7" s="111"/>
      <c r="QIG7" s="111"/>
      <c r="QIH7" s="111"/>
      <c r="QII7" s="111"/>
      <c r="QIJ7" s="111"/>
      <c r="QIK7" s="111"/>
      <c r="QIL7" s="111"/>
      <c r="QIM7" s="111"/>
      <c r="QIN7" s="111"/>
      <c r="QIO7" s="111"/>
      <c r="QIP7" s="111"/>
      <c r="QIQ7" s="111"/>
      <c r="QIR7" s="111"/>
      <c r="QIS7" s="111"/>
      <c r="QIT7" s="111"/>
      <c r="QIU7" s="111"/>
      <c r="QIV7" s="111"/>
      <c r="QIW7" s="111"/>
      <c r="QIX7" s="111"/>
      <c r="QIY7" s="111"/>
      <c r="QIZ7" s="111"/>
      <c r="QJA7" s="111"/>
      <c r="QJB7" s="111"/>
      <c r="QJC7" s="111"/>
      <c r="QJD7" s="111"/>
      <c r="QJE7" s="111"/>
      <c r="QJF7" s="111"/>
      <c r="QJG7" s="111"/>
      <c r="QJH7" s="111"/>
      <c r="QJI7" s="111"/>
      <c r="QJJ7" s="111"/>
      <c r="QJK7" s="111"/>
      <c r="QJL7" s="111"/>
      <c r="QJM7" s="111"/>
      <c r="QJN7" s="111"/>
      <c r="QJO7" s="111"/>
      <c r="QJP7" s="111"/>
      <c r="QJQ7" s="111"/>
      <c r="QJR7" s="111"/>
      <c r="QJS7" s="111"/>
      <c r="QJT7" s="111"/>
      <c r="QJU7" s="111"/>
      <c r="QJV7" s="111"/>
      <c r="QJW7" s="111"/>
      <c r="QJX7" s="111"/>
      <c r="QJY7" s="111"/>
      <c r="QJZ7" s="111"/>
      <c r="QKA7" s="111"/>
      <c r="QKB7" s="111"/>
      <c r="QKC7" s="111"/>
      <c r="QKD7" s="111"/>
      <c r="QKE7" s="111"/>
      <c r="QKF7" s="111"/>
      <c r="QKG7" s="111"/>
      <c r="QKH7" s="111"/>
      <c r="QKI7" s="111"/>
      <c r="QKJ7" s="111"/>
      <c r="QKK7" s="111"/>
      <c r="QKL7" s="111"/>
      <c r="QKM7" s="111"/>
      <c r="QKN7" s="111"/>
      <c r="QKO7" s="111"/>
      <c r="QKP7" s="111"/>
      <c r="QKQ7" s="111"/>
      <c r="QKR7" s="111"/>
      <c r="QKS7" s="111"/>
      <c r="QKT7" s="111"/>
      <c r="QKU7" s="111"/>
      <c r="QKV7" s="111"/>
      <c r="QKW7" s="111"/>
      <c r="QKX7" s="111"/>
      <c r="QKY7" s="111"/>
      <c r="QKZ7" s="111"/>
      <c r="QLA7" s="111"/>
      <c r="QLB7" s="111"/>
      <c r="QLC7" s="111"/>
      <c r="QLD7" s="111"/>
      <c r="QLE7" s="111"/>
      <c r="QLF7" s="111"/>
      <c r="QLG7" s="111"/>
      <c r="QLH7" s="111"/>
      <c r="QLI7" s="111"/>
      <c r="QLJ7" s="111"/>
      <c r="QLK7" s="111"/>
      <c r="QLL7" s="111"/>
      <c r="QLM7" s="111"/>
      <c r="QLN7" s="111"/>
      <c r="QLO7" s="111"/>
      <c r="QLP7" s="111"/>
      <c r="QLQ7" s="111"/>
      <c r="QLR7" s="111"/>
      <c r="QLS7" s="111"/>
      <c r="QLT7" s="111"/>
      <c r="QLU7" s="111"/>
      <c r="QLV7" s="111"/>
      <c r="QLW7" s="111"/>
      <c r="QLX7" s="111"/>
      <c r="QLY7" s="111"/>
      <c r="QLZ7" s="111"/>
      <c r="QMA7" s="111"/>
      <c r="QMB7" s="111"/>
      <c r="QMC7" s="111"/>
      <c r="QMD7" s="111"/>
      <c r="QME7" s="111"/>
      <c r="QMF7" s="111"/>
      <c r="QMG7" s="111"/>
      <c r="QMH7" s="111"/>
      <c r="QMI7" s="111"/>
      <c r="QMJ7" s="111"/>
      <c r="QMK7" s="111"/>
      <c r="QML7" s="111"/>
      <c r="QMM7" s="111"/>
      <c r="QMN7" s="111"/>
      <c r="QMO7" s="111"/>
      <c r="QMP7" s="111"/>
      <c r="QMQ7" s="111"/>
      <c r="QMR7" s="111"/>
      <c r="QMS7" s="111"/>
      <c r="QMT7" s="111"/>
      <c r="QMU7" s="111"/>
      <c r="QMV7" s="111"/>
      <c r="QMW7" s="111"/>
      <c r="QMX7" s="111"/>
      <c r="QMY7" s="111"/>
      <c r="QMZ7" s="111"/>
      <c r="QNA7" s="111"/>
      <c r="QNB7" s="111"/>
      <c r="QNC7" s="111"/>
      <c r="QND7" s="111"/>
      <c r="QNE7" s="111"/>
      <c r="QNF7" s="111"/>
      <c r="QNG7" s="111"/>
      <c r="QNH7" s="111"/>
      <c r="QNI7" s="111"/>
      <c r="QNJ7" s="111"/>
      <c r="QNK7" s="111"/>
      <c r="QNL7" s="111"/>
      <c r="QNM7" s="111"/>
      <c r="QNN7" s="111"/>
      <c r="QNO7" s="111"/>
      <c r="QNP7" s="111"/>
      <c r="QNQ7" s="111"/>
      <c r="QNR7" s="111"/>
      <c r="QNS7" s="111"/>
      <c r="QNT7" s="111"/>
      <c r="QNU7" s="111"/>
      <c r="QNV7" s="111"/>
      <c r="QNW7" s="111"/>
      <c r="QNX7" s="111"/>
      <c r="QNY7" s="111"/>
      <c r="QNZ7" s="111"/>
      <c r="QOA7" s="111"/>
      <c r="QOB7" s="111"/>
      <c r="QOC7" s="111"/>
      <c r="QOD7" s="111"/>
      <c r="QOE7" s="111"/>
      <c r="QOF7" s="111"/>
      <c r="QOG7" s="111"/>
      <c r="QOH7" s="111"/>
      <c r="QOI7" s="111"/>
      <c r="QOJ7" s="111"/>
      <c r="QOK7" s="111"/>
      <c r="QOL7" s="111"/>
      <c r="QOM7" s="111"/>
      <c r="QON7" s="111"/>
      <c r="QOO7" s="111"/>
      <c r="QOP7" s="111"/>
      <c r="QOQ7" s="111"/>
      <c r="QOR7" s="111"/>
      <c r="QOS7" s="111"/>
      <c r="QOT7" s="111"/>
      <c r="QOU7" s="111"/>
      <c r="QOV7" s="111"/>
      <c r="QOW7" s="111"/>
      <c r="QOX7" s="111"/>
      <c r="QOY7" s="111"/>
      <c r="QOZ7" s="111"/>
      <c r="QPA7" s="111"/>
      <c r="QPB7" s="111"/>
      <c r="QPC7" s="111"/>
      <c r="QPD7" s="111"/>
      <c r="QPE7" s="111"/>
      <c r="QPF7" s="111"/>
      <c r="QPG7" s="111"/>
      <c r="QPH7" s="111"/>
      <c r="QPI7" s="111"/>
      <c r="QPJ7" s="111"/>
      <c r="QPK7" s="111"/>
      <c r="QPL7" s="111"/>
      <c r="QPM7" s="111"/>
      <c r="QPN7" s="111"/>
      <c r="QPO7" s="111"/>
      <c r="QPP7" s="111"/>
      <c r="QPQ7" s="111"/>
      <c r="QPR7" s="111"/>
      <c r="QPS7" s="111"/>
      <c r="QPT7" s="111"/>
      <c r="QPU7" s="111"/>
      <c r="QPV7" s="111"/>
      <c r="QPW7" s="111"/>
      <c r="QPX7" s="111"/>
      <c r="QPY7" s="111"/>
      <c r="QPZ7" s="111"/>
      <c r="QQA7" s="111"/>
      <c r="QQB7" s="111"/>
      <c r="QQC7" s="111"/>
      <c r="QQD7" s="111"/>
      <c r="QQE7" s="111"/>
      <c r="QQF7" s="111"/>
      <c r="QQG7" s="111"/>
      <c r="QQH7" s="111"/>
      <c r="QQI7" s="111"/>
      <c r="QQJ7" s="111"/>
      <c r="QQK7" s="111"/>
      <c r="QQL7" s="111"/>
      <c r="QQM7" s="111"/>
      <c r="QQN7" s="111"/>
      <c r="QQO7" s="111"/>
      <c r="QQP7" s="111"/>
      <c r="QQQ7" s="111"/>
      <c r="QQR7" s="111"/>
      <c r="QQS7" s="111"/>
      <c r="QQT7" s="111"/>
      <c r="QQU7" s="111"/>
      <c r="QQV7" s="111"/>
      <c r="QQW7" s="111"/>
      <c r="QQX7" s="111"/>
      <c r="QQY7" s="111"/>
      <c r="QQZ7" s="111"/>
      <c r="QRA7" s="111"/>
      <c r="QRB7" s="111"/>
      <c r="QRC7" s="111"/>
      <c r="QRD7" s="111"/>
      <c r="QRE7" s="111"/>
      <c r="QRF7" s="111"/>
      <c r="QRG7" s="111"/>
      <c r="QRH7" s="111"/>
      <c r="QRI7" s="111"/>
      <c r="QRJ7" s="111"/>
      <c r="QRK7" s="111"/>
      <c r="QRL7" s="111"/>
      <c r="QRM7" s="111"/>
      <c r="QRN7" s="111"/>
      <c r="QRO7" s="111"/>
      <c r="QRP7" s="111"/>
      <c r="QRQ7" s="111"/>
      <c r="QRR7" s="111"/>
      <c r="QRS7" s="111"/>
      <c r="QRT7" s="111"/>
      <c r="QRU7" s="111"/>
      <c r="QRV7" s="111"/>
      <c r="QRW7" s="111"/>
      <c r="QRX7" s="111"/>
      <c r="QRY7" s="111"/>
      <c r="QRZ7" s="111"/>
      <c r="QSA7" s="111"/>
      <c r="QSB7" s="111"/>
      <c r="QSC7" s="111"/>
      <c r="QSD7" s="111"/>
      <c r="QSE7" s="111"/>
      <c r="QSF7" s="111"/>
      <c r="QSG7" s="111"/>
      <c r="QSH7" s="111"/>
      <c r="QSI7" s="111"/>
      <c r="QSJ7" s="111"/>
      <c r="QSK7" s="111"/>
      <c r="QSL7" s="111"/>
      <c r="QSM7" s="111"/>
      <c r="QSN7" s="111"/>
      <c r="QSO7" s="111"/>
      <c r="QSP7" s="111"/>
      <c r="QSQ7" s="111"/>
      <c r="QSR7" s="111"/>
      <c r="QSS7" s="111"/>
      <c r="QST7" s="111"/>
      <c r="QSU7" s="111"/>
      <c r="QSV7" s="111"/>
      <c r="QSW7" s="111"/>
      <c r="QSX7" s="111"/>
      <c r="QSY7" s="111"/>
      <c r="QSZ7" s="111"/>
      <c r="QTA7" s="111"/>
      <c r="QTB7" s="111"/>
      <c r="QTC7" s="111"/>
      <c r="QTD7" s="111"/>
      <c r="QTE7" s="111"/>
      <c r="QTF7" s="111"/>
      <c r="QTG7" s="111"/>
      <c r="QTH7" s="111"/>
      <c r="QTI7" s="111"/>
      <c r="QTJ7" s="111"/>
      <c r="QTK7" s="111"/>
      <c r="QTL7" s="111"/>
      <c r="QTM7" s="111"/>
      <c r="QTN7" s="111"/>
      <c r="QTO7" s="111"/>
      <c r="QTP7" s="111"/>
      <c r="QTQ7" s="111"/>
      <c r="QTR7" s="111"/>
      <c r="QTS7" s="111"/>
      <c r="QTT7" s="111"/>
      <c r="QTU7" s="111"/>
      <c r="QTV7" s="111"/>
      <c r="QTW7" s="111"/>
      <c r="QTX7" s="111"/>
      <c r="QTY7" s="111"/>
      <c r="QTZ7" s="111"/>
      <c r="QUA7" s="111"/>
      <c r="QUB7" s="111"/>
      <c r="QUC7" s="111"/>
      <c r="QUD7" s="111"/>
      <c r="QUE7" s="111"/>
      <c r="QUF7" s="111"/>
      <c r="QUG7" s="111"/>
      <c r="QUH7" s="111"/>
      <c r="QUI7" s="111"/>
      <c r="QUJ7" s="111"/>
      <c r="QUK7" s="111"/>
      <c r="QUL7" s="111"/>
      <c r="QUM7" s="111"/>
      <c r="QUN7" s="111"/>
      <c r="QUO7" s="111"/>
      <c r="QUP7" s="111"/>
      <c r="QUQ7" s="111"/>
      <c r="QUR7" s="111"/>
      <c r="QUS7" s="111"/>
      <c r="QUT7" s="111"/>
      <c r="QUU7" s="111"/>
      <c r="QUV7" s="111"/>
      <c r="QUW7" s="111"/>
      <c r="QUX7" s="111"/>
      <c r="QUY7" s="111"/>
      <c r="QUZ7" s="111"/>
      <c r="QVA7" s="111"/>
      <c r="QVB7" s="111"/>
      <c r="QVC7" s="111"/>
      <c r="QVD7" s="111"/>
      <c r="QVE7" s="111"/>
      <c r="QVF7" s="111"/>
      <c r="QVG7" s="111"/>
      <c r="QVH7" s="111"/>
      <c r="QVI7" s="111"/>
      <c r="QVJ7" s="111"/>
      <c r="QVK7" s="111"/>
      <c r="QVL7" s="111"/>
      <c r="QVM7" s="111"/>
      <c r="QVN7" s="111"/>
      <c r="QVO7" s="111"/>
      <c r="QVP7" s="111"/>
      <c r="QVQ7" s="111"/>
      <c r="QVR7" s="111"/>
      <c r="QVS7" s="111"/>
      <c r="QVT7" s="111"/>
      <c r="QVU7" s="111"/>
      <c r="QVV7" s="111"/>
      <c r="QVW7" s="111"/>
      <c r="QVX7" s="111"/>
      <c r="QVY7" s="111"/>
      <c r="QVZ7" s="111"/>
      <c r="QWA7" s="111"/>
      <c r="QWB7" s="111"/>
      <c r="QWC7" s="111"/>
      <c r="QWD7" s="111"/>
      <c r="QWE7" s="111"/>
      <c r="QWF7" s="111"/>
      <c r="QWG7" s="111"/>
      <c r="QWH7" s="111"/>
      <c r="QWI7" s="111"/>
      <c r="QWJ7" s="111"/>
      <c r="QWK7" s="111"/>
      <c r="QWL7" s="111"/>
      <c r="QWM7" s="111"/>
      <c r="QWN7" s="111"/>
      <c r="QWO7" s="111"/>
      <c r="QWP7" s="111"/>
      <c r="QWQ7" s="111"/>
      <c r="QWR7" s="111"/>
      <c r="QWS7" s="111"/>
      <c r="QWT7" s="111"/>
      <c r="QWU7" s="111"/>
      <c r="QWV7" s="111"/>
      <c r="QWW7" s="111"/>
      <c r="QWX7" s="111"/>
      <c r="QWY7" s="111"/>
      <c r="QWZ7" s="111"/>
      <c r="QXA7" s="111"/>
      <c r="QXB7" s="111"/>
      <c r="QXC7" s="111"/>
      <c r="QXD7" s="111"/>
      <c r="QXE7" s="111"/>
      <c r="QXF7" s="111"/>
      <c r="QXG7" s="111"/>
      <c r="QXH7" s="111"/>
      <c r="QXI7" s="111"/>
      <c r="QXJ7" s="111"/>
      <c r="QXK7" s="111"/>
      <c r="QXL7" s="111"/>
      <c r="QXM7" s="111"/>
      <c r="QXN7" s="111"/>
      <c r="QXO7" s="111"/>
      <c r="QXP7" s="111"/>
      <c r="QXQ7" s="111"/>
      <c r="QXR7" s="111"/>
      <c r="QXS7" s="111"/>
      <c r="QXT7" s="111"/>
      <c r="QXU7" s="111"/>
      <c r="QXV7" s="111"/>
      <c r="QXW7" s="111"/>
      <c r="QXX7" s="111"/>
      <c r="QXY7" s="111"/>
      <c r="QXZ7" s="111"/>
      <c r="QYA7" s="111"/>
      <c r="QYB7" s="111"/>
      <c r="QYC7" s="111"/>
      <c r="QYD7" s="111"/>
      <c r="QYE7" s="111"/>
      <c r="QYF7" s="111"/>
      <c r="QYG7" s="111"/>
      <c r="QYH7" s="111"/>
      <c r="QYI7" s="111"/>
      <c r="QYJ7" s="111"/>
      <c r="QYK7" s="111"/>
      <c r="QYL7" s="111"/>
      <c r="QYM7" s="111"/>
      <c r="QYN7" s="111"/>
      <c r="QYO7" s="111"/>
      <c r="QYP7" s="111"/>
      <c r="QYQ7" s="111"/>
      <c r="QYR7" s="111"/>
      <c r="QYS7" s="111"/>
      <c r="QYT7" s="111"/>
      <c r="QYU7" s="111"/>
      <c r="QYV7" s="111"/>
      <c r="QYW7" s="111"/>
      <c r="QYX7" s="111"/>
      <c r="QYY7" s="111"/>
      <c r="QYZ7" s="111"/>
      <c r="QZA7" s="111"/>
      <c r="QZB7" s="111"/>
      <c r="QZC7" s="111"/>
      <c r="QZD7" s="111"/>
      <c r="QZE7" s="111"/>
      <c r="QZF7" s="111"/>
      <c r="QZG7" s="111"/>
      <c r="QZH7" s="111"/>
      <c r="QZI7" s="111"/>
      <c r="QZJ7" s="111"/>
      <c r="QZK7" s="111"/>
      <c r="QZL7" s="111"/>
      <c r="QZM7" s="111"/>
      <c r="QZN7" s="111"/>
      <c r="QZO7" s="111"/>
      <c r="QZP7" s="111"/>
      <c r="QZQ7" s="111"/>
      <c r="QZR7" s="111"/>
      <c r="QZS7" s="111"/>
      <c r="QZT7" s="111"/>
      <c r="QZU7" s="111"/>
      <c r="QZV7" s="111"/>
      <c r="QZW7" s="111"/>
      <c r="QZX7" s="111"/>
      <c r="QZY7" s="111"/>
      <c r="QZZ7" s="111"/>
      <c r="RAA7" s="111"/>
      <c r="RAB7" s="111"/>
      <c r="RAC7" s="111"/>
      <c r="RAD7" s="111"/>
      <c r="RAE7" s="111"/>
      <c r="RAF7" s="111"/>
      <c r="RAG7" s="111"/>
      <c r="RAH7" s="111"/>
      <c r="RAI7" s="111"/>
      <c r="RAJ7" s="111"/>
      <c r="RAK7" s="111"/>
      <c r="RAL7" s="111"/>
      <c r="RAM7" s="111"/>
      <c r="RAN7" s="111"/>
      <c r="RAO7" s="111"/>
      <c r="RAP7" s="111"/>
      <c r="RAQ7" s="111"/>
      <c r="RAR7" s="111"/>
      <c r="RAS7" s="111"/>
      <c r="RAT7" s="111"/>
      <c r="RAU7" s="111"/>
      <c r="RAV7" s="111"/>
      <c r="RAW7" s="111"/>
      <c r="RAX7" s="111"/>
      <c r="RAY7" s="111"/>
      <c r="RAZ7" s="111"/>
      <c r="RBA7" s="111"/>
      <c r="RBB7" s="111"/>
      <c r="RBC7" s="111"/>
      <c r="RBD7" s="111"/>
      <c r="RBE7" s="111"/>
      <c r="RBF7" s="111"/>
      <c r="RBG7" s="111"/>
      <c r="RBH7" s="111"/>
      <c r="RBI7" s="111"/>
      <c r="RBJ7" s="111"/>
      <c r="RBK7" s="111"/>
      <c r="RBL7" s="111"/>
      <c r="RBM7" s="111"/>
      <c r="RBN7" s="111"/>
      <c r="RBO7" s="111"/>
      <c r="RBP7" s="111"/>
      <c r="RBQ7" s="111"/>
      <c r="RBR7" s="111"/>
      <c r="RBS7" s="111"/>
      <c r="RBT7" s="111"/>
      <c r="RBU7" s="111"/>
      <c r="RBV7" s="111"/>
      <c r="RBW7" s="111"/>
      <c r="RBX7" s="111"/>
      <c r="RBY7" s="111"/>
      <c r="RBZ7" s="111"/>
      <c r="RCA7" s="111"/>
      <c r="RCB7" s="111"/>
      <c r="RCC7" s="111"/>
      <c r="RCD7" s="111"/>
      <c r="RCE7" s="111"/>
      <c r="RCF7" s="111"/>
      <c r="RCG7" s="111"/>
      <c r="RCH7" s="111"/>
      <c r="RCI7" s="111"/>
      <c r="RCJ7" s="111"/>
      <c r="RCK7" s="111"/>
      <c r="RCL7" s="111"/>
      <c r="RCM7" s="111"/>
      <c r="RCN7" s="111"/>
      <c r="RCO7" s="111"/>
      <c r="RCP7" s="111"/>
      <c r="RCQ7" s="111"/>
      <c r="RCR7" s="111"/>
      <c r="RCS7" s="111"/>
      <c r="RCT7" s="111"/>
      <c r="RCU7" s="111"/>
      <c r="RCV7" s="111"/>
      <c r="RCW7" s="111"/>
      <c r="RCX7" s="111"/>
      <c r="RCY7" s="111"/>
      <c r="RCZ7" s="111"/>
      <c r="RDA7" s="111"/>
      <c r="RDB7" s="111"/>
      <c r="RDC7" s="111"/>
      <c r="RDD7" s="111"/>
      <c r="RDE7" s="111"/>
      <c r="RDF7" s="111"/>
      <c r="RDG7" s="111"/>
      <c r="RDH7" s="111"/>
      <c r="RDI7" s="111"/>
      <c r="RDJ7" s="111"/>
      <c r="RDK7" s="111"/>
      <c r="RDL7" s="111"/>
      <c r="RDM7" s="111"/>
      <c r="RDN7" s="111"/>
      <c r="RDO7" s="111"/>
      <c r="RDP7" s="111"/>
      <c r="RDQ7" s="111"/>
      <c r="RDR7" s="111"/>
      <c r="RDS7" s="111"/>
      <c r="RDT7" s="111"/>
      <c r="RDU7" s="111"/>
      <c r="RDV7" s="111"/>
      <c r="RDW7" s="111"/>
      <c r="RDX7" s="111"/>
      <c r="RDY7" s="111"/>
      <c r="RDZ7" s="111"/>
      <c r="REA7" s="111"/>
      <c r="REB7" s="111"/>
      <c r="REC7" s="111"/>
      <c r="RED7" s="111"/>
      <c r="REE7" s="111"/>
      <c r="REF7" s="111"/>
      <c r="REG7" s="111"/>
      <c r="REH7" s="111"/>
      <c r="REI7" s="111"/>
      <c r="REJ7" s="111"/>
      <c r="REK7" s="111"/>
      <c r="REL7" s="111"/>
      <c r="REM7" s="111"/>
      <c r="REN7" s="111"/>
      <c r="REO7" s="111"/>
      <c r="REP7" s="111"/>
      <c r="REQ7" s="111"/>
      <c r="RER7" s="111"/>
      <c r="RES7" s="111"/>
      <c r="RET7" s="111"/>
      <c r="REU7" s="111"/>
      <c r="REV7" s="111"/>
      <c r="REW7" s="111"/>
      <c r="REX7" s="111"/>
      <c r="REY7" s="111"/>
      <c r="REZ7" s="111"/>
      <c r="RFA7" s="111"/>
      <c r="RFB7" s="111"/>
      <c r="RFC7" s="111"/>
      <c r="RFD7" s="111"/>
      <c r="RFE7" s="111"/>
      <c r="RFF7" s="111"/>
      <c r="RFG7" s="111"/>
      <c r="RFH7" s="111"/>
      <c r="RFI7" s="111"/>
      <c r="RFJ7" s="111"/>
      <c r="RFK7" s="111"/>
      <c r="RFL7" s="111"/>
      <c r="RFM7" s="111"/>
      <c r="RFN7" s="111"/>
      <c r="RFO7" s="111"/>
      <c r="RFP7" s="111"/>
      <c r="RFQ7" s="111"/>
      <c r="RFR7" s="111"/>
      <c r="RFS7" s="111"/>
      <c r="RFT7" s="111"/>
      <c r="RFU7" s="111"/>
      <c r="RFV7" s="111"/>
      <c r="RFW7" s="111"/>
      <c r="RFX7" s="111"/>
      <c r="RFY7" s="111"/>
      <c r="RFZ7" s="111"/>
      <c r="RGA7" s="111"/>
      <c r="RGB7" s="111"/>
      <c r="RGC7" s="111"/>
      <c r="RGD7" s="111"/>
      <c r="RGE7" s="111"/>
      <c r="RGF7" s="111"/>
      <c r="RGG7" s="111"/>
      <c r="RGH7" s="111"/>
      <c r="RGI7" s="111"/>
      <c r="RGJ7" s="111"/>
      <c r="RGK7" s="111"/>
      <c r="RGL7" s="111"/>
      <c r="RGM7" s="111"/>
      <c r="RGN7" s="111"/>
      <c r="RGO7" s="111"/>
      <c r="RGP7" s="111"/>
      <c r="RGQ7" s="111"/>
      <c r="RGR7" s="111"/>
      <c r="RGS7" s="111"/>
      <c r="RGT7" s="111"/>
      <c r="RGU7" s="111"/>
      <c r="RGV7" s="111"/>
      <c r="RGW7" s="111"/>
      <c r="RGX7" s="111"/>
      <c r="RGY7" s="111"/>
      <c r="RGZ7" s="111"/>
      <c r="RHA7" s="111"/>
      <c r="RHB7" s="111"/>
      <c r="RHC7" s="111"/>
      <c r="RHD7" s="111"/>
      <c r="RHE7" s="111"/>
      <c r="RHF7" s="111"/>
      <c r="RHG7" s="111"/>
      <c r="RHH7" s="111"/>
      <c r="RHI7" s="111"/>
      <c r="RHJ7" s="111"/>
      <c r="RHK7" s="111"/>
      <c r="RHL7" s="111"/>
      <c r="RHM7" s="111"/>
      <c r="RHN7" s="111"/>
      <c r="RHO7" s="111"/>
      <c r="RHP7" s="111"/>
      <c r="RHQ7" s="111"/>
      <c r="RHR7" s="111"/>
      <c r="RHS7" s="111"/>
      <c r="RHT7" s="111"/>
      <c r="RHU7" s="111"/>
      <c r="RHV7" s="111"/>
      <c r="RHW7" s="111"/>
      <c r="RHX7" s="111"/>
      <c r="RHY7" s="111"/>
      <c r="RHZ7" s="111"/>
      <c r="RIA7" s="111"/>
      <c r="RIB7" s="111"/>
      <c r="RIC7" s="111"/>
      <c r="RID7" s="111"/>
      <c r="RIE7" s="111"/>
      <c r="RIF7" s="111"/>
      <c r="RIG7" s="111"/>
      <c r="RIH7" s="111"/>
      <c r="RII7" s="111"/>
      <c r="RIJ7" s="111"/>
      <c r="RIK7" s="111"/>
      <c r="RIL7" s="111"/>
      <c r="RIM7" s="111"/>
      <c r="RIN7" s="111"/>
      <c r="RIO7" s="111"/>
      <c r="RIP7" s="111"/>
      <c r="RIQ7" s="111"/>
      <c r="RIR7" s="111"/>
      <c r="RIS7" s="111"/>
      <c r="RIT7" s="111"/>
      <c r="RIU7" s="111"/>
      <c r="RIV7" s="111"/>
      <c r="RIW7" s="111"/>
      <c r="RIX7" s="111"/>
      <c r="RIY7" s="111"/>
      <c r="RIZ7" s="111"/>
      <c r="RJA7" s="111"/>
      <c r="RJB7" s="111"/>
      <c r="RJC7" s="111"/>
      <c r="RJD7" s="111"/>
      <c r="RJE7" s="111"/>
      <c r="RJF7" s="111"/>
      <c r="RJG7" s="111"/>
      <c r="RJH7" s="111"/>
      <c r="RJI7" s="111"/>
      <c r="RJJ7" s="111"/>
      <c r="RJK7" s="111"/>
      <c r="RJL7" s="111"/>
      <c r="RJM7" s="111"/>
      <c r="RJN7" s="111"/>
      <c r="RJO7" s="111"/>
      <c r="RJP7" s="111"/>
      <c r="RJQ7" s="111"/>
      <c r="RJR7" s="111"/>
      <c r="RJS7" s="111"/>
      <c r="RJT7" s="111"/>
      <c r="RJU7" s="111"/>
      <c r="RJV7" s="111"/>
      <c r="RJW7" s="111"/>
      <c r="RJX7" s="111"/>
      <c r="RJY7" s="111"/>
      <c r="RJZ7" s="111"/>
      <c r="RKA7" s="111"/>
      <c r="RKB7" s="111"/>
      <c r="RKC7" s="111"/>
      <c r="RKD7" s="111"/>
      <c r="RKE7" s="111"/>
      <c r="RKF7" s="111"/>
      <c r="RKG7" s="111"/>
      <c r="RKH7" s="111"/>
      <c r="RKI7" s="111"/>
      <c r="RKJ7" s="111"/>
      <c r="RKK7" s="111"/>
      <c r="RKL7" s="111"/>
      <c r="RKM7" s="111"/>
      <c r="RKN7" s="111"/>
      <c r="RKO7" s="111"/>
      <c r="RKP7" s="111"/>
      <c r="RKQ7" s="111"/>
      <c r="RKR7" s="111"/>
      <c r="RKS7" s="111"/>
      <c r="RKT7" s="111"/>
      <c r="RKU7" s="111"/>
      <c r="RKV7" s="111"/>
      <c r="RKW7" s="111"/>
      <c r="RKX7" s="111"/>
      <c r="RKY7" s="111"/>
      <c r="RKZ7" s="111"/>
      <c r="RLA7" s="111"/>
      <c r="RLB7" s="111"/>
      <c r="RLC7" s="111"/>
      <c r="RLD7" s="111"/>
      <c r="RLE7" s="111"/>
      <c r="RLF7" s="111"/>
      <c r="RLG7" s="111"/>
      <c r="RLH7" s="111"/>
      <c r="RLI7" s="111"/>
      <c r="RLJ7" s="111"/>
      <c r="RLK7" s="111"/>
      <c r="RLL7" s="111"/>
      <c r="RLM7" s="111"/>
      <c r="RLN7" s="111"/>
      <c r="RLO7" s="111"/>
      <c r="RLP7" s="111"/>
      <c r="RLQ7" s="111"/>
      <c r="RLR7" s="111"/>
      <c r="RLS7" s="111"/>
      <c r="RLT7" s="111"/>
      <c r="RLU7" s="111"/>
      <c r="RLV7" s="111"/>
      <c r="RLW7" s="111"/>
      <c r="RLX7" s="111"/>
      <c r="RLY7" s="111"/>
      <c r="RLZ7" s="111"/>
      <c r="RMA7" s="111"/>
      <c r="RMB7" s="111"/>
      <c r="RMC7" s="111"/>
      <c r="RMD7" s="111"/>
      <c r="RME7" s="111"/>
      <c r="RMF7" s="111"/>
      <c r="RMG7" s="111"/>
      <c r="RMH7" s="111"/>
      <c r="RMI7" s="111"/>
      <c r="RMJ7" s="111"/>
      <c r="RMK7" s="111"/>
      <c r="RML7" s="111"/>
      <c r="RMM7" s="111"/>
      <c r="RMN7" s="111"/>
      <c r="RMO7" s="111"/>
      <c r="RMP7" s="111"/>
      <c r="RMQ7" s="111"/>
      <c r="RMR7" s="111"/>
      <c r="RMS7" s="111"/>
      <c r="RMT7" s="111"/>
      <c r="RMU7" s="111"/>
      <c r="RMV7" s="111"/>
      <c r="RMW7" s="111"/>
      <c r="RMX7" s="111"/>
      <c r="RMY7" s="111"/>
      <c r="RMZ7" s="111"/>
      <c r="RNA7" s="111"/>
      <c r="RNB7" s="111"/>
      <c r="RNC7" s="111"/>
      <c r="RND7" s="111"/>
      <c r="RNE7" s="111"/>
      <c r="RNF7" s="111"/>
      <c r="RNG7" s="111"/>
      <c r="RNH7" s="111"/>
      <c r="RNI7" s="111"/>
      <c r="RNJ7" s="111"/>
      <c r="RNK7" s="111"/>
      <c r="RNL7" s="111"/>
      <c r="RNM7" s="111"/>
      <c r="RNN7" s="111"/>
      <c r="RNO7" s="111"/>
      <c r="RNP7" s="111"/>
      <c r="RNQ7" s="111"/>
      <c r="RNR7" s="111"/>
      <c r="RNS7" s="111"/>
      <c r="RNT7" s="111"/>
      <c r="RNU7" s="111"/>
      <c r="RNV7" s="111"/>
      <c r="RNW7" s="111"/>
      <c r="RNX7" s="111"/>
      <c r="RNY7" s="111"/>
      <c r="RNZ7" s="111"/>
      <c r="ROA7" s="111"/>
      <c r="ROB7" s="111"/>
      <c r="ROC7" s="111"/>
      <c r="ROD7" s="111"/>
      <c r="ROE7" s="111"/>
      <c r="ROF7" s="111"/>
      <c r="ROG7" s="111"/>
      <c r="ROH7" s="111"/>
      <c r="ROI7" s="111"/>
      <c r="ROJ7" s="111"/>
      <c r="ROK7" s="111"/>
      <c r="ROL7" s="111"/>
      <c r="ROM7" s="111"/>
      <c r="RON7" s="111"/>
      <c r="ROO7" s="111"/>
      <c r="ROP7" s="111"/>
      <c r="ROQ7" s="111"/>
      <c r="ROR7" s="111"/>
      <c r="ROS7" s="111"/>
      <c r="ROT7" s="111"/>
      <c r="ROU7" s="111"/>
      <c r="ROV7" s="111"/>
      <c r="ROW7" s="111"/>
      <c r="ROX7" s="111"/>
      <c r="ROY7" s="111"/>
      <c r="ROZ7" s="111"/>
      <c r="RPA7" s="111"/>
      <c r="RPB7" s="111"/>
      <c r="RPC7" s="111"/>
      <c r="RPD7" s="111"/>
      <c r="RPE7" s="111"/>
      <c r="RPF7" s="111"/>
      <c r="RPG7" s="111"/>
      <c r="RPH7" s="111"/>
      <c r="RPI7" s="111"/>
      <c r="RPJ7" s="111"/>
      <c r="RPK7" s="111"/>
      <c r="RPL7" s="111"/>
      <c r="RPM7" s="111"/>
      <c r="RPN7" s="111"/>
      <c r="RPO7" s="111"/>
      <c r="RPP7" s="111"/>
      <c r="RPQ7" s="111"/>
      <c r="RPR7" s="111"/>
      <c r="RPS7" s="111"/>
      <c r="RPT7" s="111"/>
      <c r="RPU7" s="111"/>
      <c r="RPV7" s="111"/>
      <c r="RPW7" s="111"/>
      <c r="RPX7" s="111"/>
      <c r="RPY7" s="111"/>
      <c r="RPZ7" s="111"/>
      <c r="RQA7" s="111"/>
      <c r="RQB7" s="111"/>
      <c r="RQC7" s="111"/>
      <c r="RQD7" s="111"/>
      <c r="RQE7" s="111"/>
      <c r="RQF7" s="111"/>
      <c r="RQG7" s="111"/>
      <c r="RQH7" s="111"/>
      <c r="RQI7" s="111"/>
      <c r="RQJ7" s="111"/>
      <c r="RQK7" s="111"/>
      <c r="RQL7" s="111"/>
      <c r="RQM7" s="111"/>
      <c r="RQN7" s="111"/>
      <c r="RQO7" s="111"/>
      <c r="RQP7" s="111"/>
      <c r="RQQ7" s="111"/>
      <c r="RQR7" s="111"/>
      <c r="RQS7" s="111"/>
      <c r="RQT7" s="111"/>
      <c r="RQU7" s="111"/>
      <c r="RQV7" s="111"/>
      <c r="RQW7" s="111"/>
      <c r="RQX7" s="111"/>
      <c r="RQY7" s="111"/>
      <c r="RQZ7" s="111"/>
      <c r="RRA7" s="111"/>
      <c r="RRB7" s="111"/>
      <c r="RRC7" s="111"/>
      <c r="RRD7" s="111"/>
      <c r="RRE7" s="111"/>
      <c r="RRF7" s="111"/>
      <c r="RRG7" s="111"/>
      <c r="RRH7" s="111"/>
      <c r="RRI7" s="111"/>
      <c r="RRJ7" s="111"/>
      <c r="RRK7" s="111"/>
      <c r="RRL7" s="111"/>
      <c r="RRM7" s="111"/>
      <c r="RRN7" s="111"/>
      <c r="RRO7" s="111"/>
      <c r="RRP7" s="111"/>
      <c r="RRQ7" s="111"/>
      <c r="RRR7" s="111"/>
      <c r="RRS7" s="111"/>
      <c r="RRT7" s="111"/>
      <c r="RRU7" s="111"/>
      <c r="RRV7" s="111"/>
      <c r="RRW7" s="111"/>
      <c r="RRX7" s="111"/>
      <c r="RRY7" s="111"/>
      <c r="RRZ7" s="111"/>
      <c r="RSA7" s="111"/>
      <c r="RSB7" s="111"/>
      <c r="RSC7" s="111"/>
      <c r="RSD7" s="111"/>
      <c r="RSE7" s="111"/>
      <c r="RSF7" s="111"/>
      <c r="RSG7" s="111"/>
      <c r="RSH7" s="111"/>
      <c r="RSI7" s="111"/>
      <c r="RSJ7" s="111"/>
      <c r="RSK7" s="111"/>
      <c r="RSL7" s="111"/>
      <c r="RSM7" s="111"/>
      <c r="RSN7" s="111"/>
      <c r="RSO7" s="111"/>
      <c r="RSP7" s="111"/>
      <c r="RSQ7" s="111"/>
      <c r="RSR7" s="111"/>
      <c r="RSS7" s="111"/>
      <c r="RST7" s="111"/>
      <c r="RSU7" s="111"/>
      <c r="RSV7" s="111"/>
      <c r="RSW7" s="111"/>
      <c r="RSX7" s="111"/>
      <c r="RSY7" s="111"/>
      <c r="RSZ7" s="111"/>
      <c r="RTA7" s="111"/>
      <c r="RTB7" s="111"/>
      <c r="RTC7" s="111"/>
      <c r="RTD7" s="111"/>
      <c r="RTE7" s="111"/>
      <c r="RTF7" s="111"/>
      <c r="RTG7" s="111"/>
      <c r="RTH7" s="111"/>
      <c r="RTI7" s="111"/>
      <c r="RTJ7" s="111"/>
      <c r="RTK7" s="111"/>
      <c r="RTL7" s="111"/>
      <c r="RTM7" s="111"/>
      <c r="RTN7" s="111"/>
      <c r="RTO7" s="111"/>
      <c r="RTP7" s="111"/>
      <c r="RTQ7" s="111"/>
      <c r="RTR7" s="111"/>
      <c r="RTS7" s="111"/>
      <c r="RTT7" s="111"/>
      <c r="RTU7" s="111"/>
      <c r="RTV7" s="111"/>
      <c r="RTW7" s="111"/>
      <c r="RTX7" s="111"/>
      <c r="RTY7" s="111"/>
      <c r="RTZ7" s="111"/>
      <c r="RUA7" s="111"/>
      <c r="RUB7" s="111"/>
      <c r="RUC7" s="111"/>
      <c r="RUD7" s="111"/>
      <c r="RUE7" s="111"/>
      <c r="RUF7" s="111"/>
      <c r="RUG7" s="111"/>
      <c r="RUH7" s="111"/>
      <c r="RUI7" s="111"/>
      <c r="RUJ7" s="111"/>
      <c r="RUK7" s="111"/>
      <c r="RUL7" s="111"/>
      <c r="RUM7" s="111"/>
      <c r="RUN7" s="111"/>
      <c r="RUO7" s="111"/>
      <c r="RUP7" s="111"/>
      <c r="RUQ7" s="111"/>
      <c r="RUR7" s="111"/>
      <c r="RUS7" s="111"/>
      <c r="RUT7" s="111"/>
      <c r="RUU7" s="111"/>
      <c r="RUV7" s="111"/>
      <c r="RUW7" s="111"/>
      <c r="RUX7" s="111"/>
      <c r="RUY7" s="111"/>
      <c r="RUZ7" s="111"/>
      <c r="RVA7" s="111"/>
      <c r="RVB7" s="111"/>
      <c r="RVC7" s="111"/>
      <c r="RVD7" s="111"/>
      <c r="RVE7" s="111"/>
      <c r="RVF7" s="111"/>
      <c r="RVG7" s="111"/>
      <c r="RVH7" s="111"/>
      <c r="RVI7" s="111"/>
      <c r="RVJ7" s="111"/>
      <c r="RVK7" s="111"/>
      <c r="RVL7" s="111"/>
      <c r="RVM7" s="111"/>
      <c r="RVN7" s="111"/>
      <c r="RVO7" s="111"/>
      <c r="RVP7" s="111"/>
      <c r="RVQ7" s="111"/>
      <c r="RVR7" s="111"/>
      <c r="RVS7" s="111"/>
      <c r="RVT7" s="111"/>
      <c r="RVU7" s="111"/>
      <c r="RVV7" s="111"/>
      <c r="RVW7" s="111"/>
      <c r="RVX7" s="111"/>
      <c r="RVY7" s="111"/>
      <c r="RVZ7" s="111"/>
      <c r="RWA7" s="111"/>
      <c r="RWB7" s="111"/>
      <c r="RWC7" s="111"/>
      <c r="RWD7" s="111"/>
      <c r="RWE7" s="111"/>
      <c r="RWF7" s="111"/>
      <c r="RWG7" s="111"/>
      <c r="RWH7" s="111"/>
      <c r="RWI7" s="111"/>
      <c r="RWJ7" s="111"/>
      <c r="RWK7" s="111"/>
      <c r="RWL7" s="111"/>
      <c r="RWM7" s="111"/>
      <c r="RWN7" s="111"/>
      <c r="RWO7" s="111"/>
      <c r="RWP7" s="111"/>
      <c r="RWQ7" s="111"/>
      <c r="RWR7" s="111"/>
      <c r="RWS7" s="111"/>
      <c r="RWT7" s="111"/>
      <c r="RWU7" s="111"/>
      <c r="RWV7" s="111"/>
      <c r="RWW7" s="111"/>
      <c r="RWX7" s="111"/>
      <c r="RWY7" s="111"/>
      <c r="RWZ7" s="111"/>
      <c r="RXA7" s="111"/>
      <c r="RXB7" s="111"/>
      <c r="RXC7" s="111"/>
      <c r="RXD7" s="111"/>
      <c r="RXE7" s="111"/>
      <c r="RXF7" s="111"/>
      <c r="RXG7" s="111"/>
      <c r="RXH7" s="111"/>
      <c r="RXI7" s="111"/>
      <c r="RXJ7" s="111"/>
      <c r="RXK7" s="111"/>
      <c r="RXL7" s="111"/>
      <c r="RXM7" s="111"/>
      <c r="RXN7" s="111"/>
      <c r="RXO7" s="111"/>
      <c r="RXP7" s="111"/>
      <c r="RXQ7" s="111"/>
      <c r="RXR7" s="111"/>
      <c r="RXS7" s="111"/>
      <c r="RXT7" s="111"/>
      <c r="RXU7" s="111"/>
      <c r="RXV7" s="111"/>
      <c r="RXW7" s="111"/>
      <c r="RXX7" s="111"/>
      <c r="RXY7" s="111"/>
      <c r="RXZ7" s="111"/>
      <c r="RYA7" s="111"/>
      <c r="RYB7" s="111"/>
      <c r="RYC7" s="111"/>
      <c r="RYD7" s="111"/>
      <c r="RYE7" s="111"/>
      <c r="RYF7" s="111"/>
      <c r="RYG7" s="111"/>
      <c r="RYH7" s="111"/>
      <c r="RYI7" s="111"/>
      <c r="RYJ7" s="111"/>
      <c r="RYK7" s="111"/>
      <c r="RYL7" s="111"/>
      <c r="RYM7" s="111"/>
      <c r="RYN7" s="111"/>
      <c r="RYO7" s="111"/>
      <c r="RYP7" s="111"/>
      <c r="RYQ7" s="111"/>
      <c r="RYR7" s="111"/>
      <c r="RYS7" s="111"/>
      <c r="RYT7" s="111"/>
      <c r="RYU7" s="111"/>
      <c r="RYV7" s="111"/>
      <c r="RYW7" s="111"/>
      <c r="RYX7" s="111"/>
      <c r="RYY7" s="111"/>
      <c r="RYZ7" s="111"/>
      <c r="RZA7" s="111"/>
      <c r="RZB7" s="111"/>
      <c r="RZC7" s="111"/>
      <c r="RZD7" s="111"/>
      <c r="RZE7" s="111"/>
      <c r="RZF7" s="111"/>
      <c r="RZG7" s="111"/>
      <c r="RZH7" s="111"/>
      <c r="RZI7" s="111"/>
      <c r="RZJ7" s="111"/>
      <c r="RZK7" s="111"/>
      <c r="RZL7" s="111"/>
      <c r="RZM7" s="111"/>
      <c r="RZN7" s="111"/>
      <c r="RZO7" s="111"/>
      <c r="RZP7" s="111"/>
      <c r="RZQ7" s="111"/>
      <c r="RZR7" s="111"/>
      <c r="RZS7" s="111"/>
      <c r="RZT7" s="111"/>
      <c r="RZU7" s="111"/>
      <c r="RZV7" s="111"/>
      <c r="RZW7" s="111"/>
      <c r="RZX7" s="111"/>
      <c r="RZY7" s="111"/>
      <c r="RZZ7" s="111"/>
      <c r="SAA7" s="111"/>
      <c r="SAB7" s="111"/>
      <c r="SAC7" s="111"/>
      <c r="SAD7" s="111"/>
      <c r="SAE7" s="111"/>
      <c r="SAF7" s="111"/>
      <c r="SAG7" s="111"/>
      <c r="SAH7" s="111"/>
      <c r="SAI7" s="111"/>
      <c r="SAJ7" s="111"/>
      <c r="SAK7" s="111"/>
      <c r="SAL7" s="111"/>
      <c r="SAM7" s="111"/>
      <c r="SAN7" s="111"/>
      <c r="SAO7" s="111"/>
      <c r="SAP7" s="111"/>
      <c r="SAQ7" s="111"/>
      <c r="SAR7" s="111"/>
      <c r="SAS7" s="111"/>
      <c r="SAT7" s="111"/>
      <c r="SAU7" s="111"/>
      <c r="SAV7" s="111"/>
      <c r="SAW7" s="111"/>
      <c r="SAX7" s="111"/>
      <c r="SAY7" s="111"/>
      <c r="SAZ7" s="111"/>
      <c r="SBA7" s="111"/>
      <c r="SBB7" s="111"/>
      <c r="SBC7" s="111"/>
      <c r="SBD7" s="111"/>
      <c r="SBE7" s="111"/>
      <c r="SBF7" s="111"/>
      <c r="SBG7" s="111"/>
      <c r="SBH7" s="111"/>
      <c r="SBI7" s="111"/>
      <c r="SBJ7" s="111"/>
      <c r="SBK7" s="111"/>
      <c r="SBL7" s="111"/>
      <c r="SBM7" s="111"/>
      <c r="SBN7" s="111"/>
      <c r="SBO7" s="111"/>
      <c r="SBP7" s="111"/>
      <c r="SBQ7" s="111"/>
      <c r="SBR7" s="111"/>
      <c r="SBS7" s="111"/>
      <c r="SBT7" s="111"/>
      <c r="SBU7" s="111"/>
      <c r="SBV7" s="111"/>
      <c r="SBW7" s="111"/>
      <c r="SBX7" s="111"/>
      <c r="SBY7" s="111"/>
      <c r="SBZ7" s="111"/>
      <c r="SCA7" s="111"/>
      <c r="SCB7" s="111"/>
      <c r="SCC7" s="111"/>
      <c r="SCD7" s="111"/>
      <c r="SCE7" s="111"/>
      <c r="SCF7" s="111"/>
      <c r="SCG7" s="111"/>
      <c r="SCH7" s="111"/>
      <c r="SCI7" s="111"/>
      <c r="SCJ7" s="111"/>
      <c r="SCK7" s="111"/>
      <c r="SCL7" s="111"/>
      <c r="SCM7" s="111"/>
      <c r="SCN7" s="111"/>
      <c r="SCO7" s="111"/>
      <c r="SCP7" s="111"/>
      <c r="SCQ7" s="111"/>
      <c r="SCR7" s="111"/>
      <c r="SCS7" s="111"/>
      <c r="SCT7" s="111"/>
      <c r="SCU7" s="111"/>
      <c r="SCV7" s="111"/>
      <c r="SCW7" s="111"/>
      <c r="SCX7" s="111"/>
      <c r="SCY7" s="111"/>
      <c r="SCZ7" s="111"/>
      <c r="SDA7" s="111"/>
      <c r="SDB7" s="111"/>
      <c r="SDC7" s="111"/>
      <c r="SDD7" s="111"/>
      <c r="SDE7" s="111"/>
      <c r="SDF7" s="111"/>
      <c r="SDG7" s="111"/>
      <c r="SDH7" s="111"/>
      <c r="SDI7" s="111"/>
      <c r="SDJ7" s="111"/>
      <c r="SDK7" s="111"/>
      <c r="SDL7" s="111"/>
      <c r="SDM7" s="111"/>
      <c r="SDN7" s="111"/>
      <c r="SDO7" s="111"/>
      <c r="SDP7" s="111"/>
      <c r="SDQ7" s="111"/>
      <c r="SDR7" s="111"/>
      <c r="SDS7" s="111"/>
      <c r="SDT7" s="111"/>
      <c r="SDU7" s="111"/>
      <c r="SDV7" s="111"/>
      <c r="SDW7" s="111"/>
      <c r="SDX7" s="111"/>
      <c r="SDY7" s="111"/>
      <c r="SDZ7" s="111"/>
      <c r="SEA7" s="111"/>
      <c r="SEB7" s="111"/>
      <c r="SEC7" s="111"/>
      <c r="SED7" s="111"/>
      <c r="SEE7" s="111"/>
      <c r="SEF7" s="111"/>
      <c r="SEG7" s="111"/>
      <c r="SEH7" s="111"/>
      <c r="SEI7" s="111"/>
      <c r="SEJ7" s="111"/>
      <c r="SEK7" s="111"/>
      <c r="SEL7" s="111"/>
      <c r="SEM7" s="111"/>
      <c r="SEN7" s="111"/>
      <c r="SEO7" s="111"/>
      <c r="SEP7" s="111"/>
      <c r="SEQ7" s="111"/>
      <c r="SER7" s="111"/>
      <c r="SES7" s="111"/>
      <c r="SET7" s="111"/>
      <c r="SEU7" s="111"/>
      <c r="SEV7" s="111"/>
      <c r="SEW7" s="111"/>
      <c r="SEX7" s="111"/>
      <c r="SEY7" s="111"/>
      <c r="SEZ7" s="111"/>
      <c r="SFA7" s="111"/>
      <c r="SFB7" s="111"/>
      <c r="SFC7" s="111"/>
      <c r="SFD7" s="111"/>
      <c r="SFE7" s="111"/>
      <c r="SFF7" s="111"/>
      <c r="SFG7" s="111"/>
      <c r="SFH7" s="111"/>
      <c r="SFI7" s="111"/>
      <c r="SFJ7" s="111"/>
      <c r="SFK7" s="111"/>
      <c r="SFL7" s="111"/>
      <c r="SFM7" s="111"/>
      <c r="SFN7" s="111"/>
      <c r="SFO7" s="111"/>
      <c r="SFP7" s="111"/>
      <c r="SFQ7" s="111"/>
      <c r="SFR7" s="111"/>
      <c r="SFS7" s="111"/>
      <c r="SFT7" s="111"/>
      <c r="SFU7" s="111"/>
      <c r="SFV7" s="111"/>
      <c r="SFW7" s="111"/>
      <c r="SFX7" s="111"/>
      <c r="SFY7" s="111"/>
      <c r="SFZ7" s="111"/>
      <c r="SGA7" s="111"/>
      <c r="SGB7" s="111"/>
      <c r="SGC7" s="111"/>
      <c r="SGD7" s="111"/>
      <c r="SGE7" s="111"/>
      <c r="SGF7" s="111"/>
      <c r="SGG7" s="111"/>
      <c r="SGH7" s="111"/>
      <c r="SGI7" s="111"/>
      <c r="SGJ7" s="111"/>
      <c r="SGK7" s="111"/>
      <c r="SGL7" s="111"/>
      <c r="SGM7" s="111"/>
      <c r="SGN7" s="111"/>
      <c r="SGO7" s="111"/>
      <c r="SGP7" s="111"/>
      <c r="SGQ7" s="111"/>
      <c r="SGR7" s="111"/>
      <c r="SGS7" s="111"/>
      <c r="SGT7" s="111"/>
      <c r="SGU7" s="111"/>
      <c r="SGV7" s="111"/>
      <c r="SGW7" s="111"/>
      <c r="SGX7" s="111"/>
      <c r="SGY7" s="111"/>
      <c r="SGZ7" s="111"/>
      <c r="SHA7" s="111"/>
      <c r="SHB7" s="111"/>
      <c r="SHC7" s="111"/>
      <c r="SHD7" s="111"/>
      <c r="SHE7" s="111"/>
      <c r="SHF7" s="111"/>
      <c r="SHG7" s="111"/>
      <c r="SHH7" s="111"/>
      <c r="SHI7" s="111"/>
      <c r="SHJ7" s="111"/>
      <c r="SHK7" s="111"/>
      <c r="SHL7" s="111"/>
      <c r="SHM7" s="111"/>
      <c r="SHN7" s="111"/>
      <c r="SHO7" s="111"/>
      <c r="SHP7" s="111"/>
      <c r="SHQ7" s="111"/>
      <c r="SHR7" s="111"/>
      <c r="SHS7" s="111"/>
      <c r="SHT7" s="111"/>
      <c r="SHU7" s="111"/>
      <c r="SHV7" s="111"/>
      <c r="SHW7" s="111"/>
      <c r="SHX7" s="111"/>
      <c r="SHY7" s="111"/>
      <c r="SHZ7" s="111"/>
      <c r="SIA7" s="111"/>
      <c r="SIB7" s="111"/>
      <c r="SIC7" s="111"/>
      <c r="SID7" s="111"/>
      <c r="SIE7" s="111"/>
      <c r="SIF7" s="111"/>
      <c r="SIG7" s="111"/>
      <c r="SIH7" s="111"/>
      <c r="SII7" s="111"/>
      <c r="SIJ7" s="111"/>
      <c r="SIK7" s="111"/>
      <c r="SIL7" s="111"/>
      <c r="SIM7" s="111"/>
      <c r="SIN7" s="111"/>
      <c r="SIO7" s="111"/>
      <c r="SIP7" s="111"/>
      <c r="SIQ7" s="111"/>
      <c r="SIR7" s="111"/>
      <c r="SIS7" s="111"/>
      <c r="SIT7" s="111"/>
      <c r="SIU7" s="111"/>
      <c r="SIV7" s="111"/>
      <c r="SIW7" s="111"/>
      <c r="SIX7" s="111"/>
      <c r="SIY7" s="111"/>
      <c r="SIZ7" s="111"/>
      <c r="SJA7" s="111"/>
      <c r="SJB7" s="111"/>
      <c r="SJC7" s="111"/>
      <c r="SJD7" s="111"/>
      <c r="SJE7" s="111"/>
      <c r="SJF7" s="111"/>
      <c r="SJG7" s="111"/>
      <c r="SJH7" s="111"/>
      <c r="SJI7" s="111"/>
      <c r="SJJ7" s="111"/>
      <c r="SJK7" s="111"/>
      <c r="SJL7" s="111"/>
      <c r="SJM7" s="111"/>
      <c r="SJN7" s="111"/>
      <c r="SJO7" s="111"/>
      <c r="SJP7" s="111"/>
      <c r="SJQ7" s="111"/>
      <c r="SJR7" s="111"/>
      <c r="SJS7" s="111"/>
      <c r="SJT7" s="111"/>
      <c r="SJU7" s="111"/>
      <c r="SJV7" s="111"/>
      <c r="SJW7" s="111"/>
      <c r="SJX7" s="111"/>
      <c r="SJY7" s="111"/>
      <c r="SJZ7" s="111"/>
      <c r="SKA7" s="111"/>
      <c r="SKB7" s="111"/>
      <c r="SKC7" s="111"/>
      <c r="SKD7" s="111"/>
      <c r="SKE7" s="111"/>
      <c r="SKF7" s="111"/>
      <c r="SKG7" s="111"/>
      <c r="SKH7" s="111"/>
      <c r="SKI7" s="111"/>
      <c r="SKJ7" s="111"/>
      <c r="SKK7" s="111"/>
      <c r="SKL7" s="111"/>
      <c r="SKM7" s="111"/>
      <c r="SKN7" s="111"/>
      <c r="SKO7" s="111"/>
      <c r="SKP7" s="111"/>
      <c r="SKQ7" s="111"/>
      <c r="SKR7" s="111"/>
      <c r="SKS7" s="111"/>
      <c r="SKT7" s="111"/>
      <c r="SKU7" s="111"/>
      <c r="SKV7" s="111"/>
      <c r="SKW7" s="111"/>
      <c r="SKX7" s="111"/>
      <c r="SKY7" s="111"/>
      <c r="SKZ7" s="111"/>
      <c r="SLA7" s="111"/>
      <c r="SLB7" s="111"/>
      <c r="SLC7" s="111"/>
      <c r="SLD7" s="111"/>
      <c r="SLE7" s="111"/>
      <c r="SLF7" s="111"/>
      <c r="SLG7" s="111"/>
      <c r="SLH7" s="111"/>
      <c r="SLI7" s="111"/>
      <c r="SLJ7" s="111"/>
      <c r="SLK7" s="111"/>
      <c r="SLL7" s="111"/>
      <c r="SLM7" s="111"/>
      <c r="SLN7" s="111"/>
      <c r="SLO7" s="111"/>
      <c r="SLP7" s="111"/>
      <c r="SLQ7" s="111"/>
      <c r="SLR7" s="111"/>
      <c r="SLS7" s="111"/>
      <c r="SLT7" s="111"/>
      <c r="SLU7" s="111"/>
      <c r="SLV7" s="111"/>
      <c r="SLW7" s="111"/>
      <c r="SLX7" s="111"/>
      <c r="SLY7" s="111"/>
      <c r="SLZ7" s="111"/>
      <c r="SMA7" s="111"/>
      <c r="SMB7" s="111"/>
      <c r="SMC7" s="111"/>
      <c r="SMD7" s="111"/>
      <c r="SME7" s="111"/>
      <c r="SMF7" s="111"/>
      <c r="SMG7" s="111"/>
      <c r="SMH7" s="111"/>
      <c r="SMI7" s="111"/>
      <c r="SMJ7" s="111"/>
      <c r="SMK7" s="111"/>
      <c r="SML7" s="111"/>
      <c r="SMM7" s="111"/>
      <c r="SMN7" s="111"/>
      <c r="SMO7" s="111"/>
      <c r="SMP7" s="111"/>
      <c r="SMQ7" s="111"/>
      <c r="SMR7" s="111"/>
      <c r="SMS7" s="111"/>
      <c r="SMT7" s="111"/>
      <c r="SMU7" s="111"/>
      <c r="SMV7" s="111"/>
      <c r="SMW7" s="111"/>
      <c r="SMX7" s="111"/>
      <c r="SMY7" s="111"/>
      <c r="SMZ7" s="111"/>
      <c r="SNA7" s="111"/>
      <c r="SNB7" s="111"/>
      <c r="SNC7" s="111"/>
      <c r="SND7" s="111"/>
      <c r="SNE7" s="111"/>
      <c r="SNF7" s="111"/>
      <c r="SNG7" s="111"/>
      <c r="SNH7" s="111"/>
      <c r="SNI7" s="111"/>
      <c r="SNJ7" s="111"/>
      <c r="SNK7" s="111"/>
      <c r="SNL7" s="111"/>
      <c r="SNM7" s="111"/>
      <c r="SNN7" s="111"/>
      <c r="SNO7" s="111"/>
      <c r="SNP7" s="111"/>
      <c r="SNQ7" s="111"/>
      <c r="SNR7" s="111"/>
      <c r="SNS7" s="111"/>
      <c r="SNT7" s="111"/>
      <c r="SNU7" s="111"/>
      <c r="SNV7" s="111"/>
      <c r="SNW7" s="111"/>
      <c r="SNX7" s="111"/>
      <c r="SNY7" s="111"/>
      <c r="SNZ7" s="111"/>
      <c r="SOA7" s="111"/>
      <c r="SOB7" s="111"/>
      <c r="SOC7" s="111"/>
      <c r="SOD7" s="111"/>
      <c r="SOE7" s="111"/>
      <c r="SOF7" s="111"/>
      <c r="SOG7" s="111"/>
      <c r="SOH7" s="111"/>
      <c r="SOI7" s="111"/>
      <c r="SOJ7" s="111"/>
      <c r="SOK7" s="111"/>
      <c r="SOL7" s="111"/>
      <c r="SOM7" s="111"/>
      <c r="SON7" s="111"/>
      <c r="SOO7" s="111"/>
      <c r="SOP7" s="111"/>
      <c r="SOQ7" s="111"/>
      <c r="SOR7" s="111"/>
      <c r="SOS7" s="111"/>
      <c r="SOT7" s="111"/>
      <c r="SOU7" s="111"/>
      <c r="SOV7" s="111"/>
      <c r="SOW7" s="111"/>
      <c r="SOX7" s="111"/>
      <c r="SOY7" s="111"/>
      <c r="SOZ7" s="111"/>
      <c r="SPA7" s="111"/>
      <c r="SPB7" s="111"/>
      <c r="SPC7" s="111"/>
      <c r="SPD7" s="111"/>
      <c r="SPE7" s="111"/>
      <c r="SPF7" s="111"/>
      <c r="SPG7" s="111"/>
      <c r="SPH7" s="111"/>
      <c r="SPI7" s="111"/>
      <c r="SPJ7" s="111"/>
      <c r="SPK7" s="111"/>
      <c r="SPL7" s="111"/>
      <c r="SPM7" s="111"/>
      <c r="SPN7" s="111"/>
      <c r="SPO7" s="111"/>
      <c r="SPP7" s="111"/>
      <c r="SPQ7" s="111"/>
      <c r="SPR7" s="111"/>
      <c r="SPS7" s="111"/>
      <c r="SPT7" s="111"/>
      <c r="SPU7" s="111"/>
      <c r="SPV7" s="111"/>
      <c r="SPW7" s="111"/>
      <c r="SPX7" s="111"/>
      <c r="SPY7" s="111"/>
      <c r="SPZ7" s="111"/>
      <c r="SQA7" s="111"/>
      <c r="SQB7" s="111"/>
      <c r="SQC7" s="111"/>
      <c r="SQD7" s="111"/>
      <c r="SQE7" s="111"/>
      <c r="SQF7" s="111"/>
      <c r="SQG7" s="111"/>
      <c r="SQH7" s="111"/>
      <c r="SQI7" s="111"/>
      <c r="SQJ7" s="111"/>
      <c r="SQK7" s="111"/>
      <c r="SQL7" s="111"/>
      <c r="SQM7" s="111"/>
      <c r="SQN7" s="111"/>
      <c r="SQO7" s="111"/>
      <c r="SQP7" s="111"/>
      <c r="SQQ7" s="111"/>
      <c r="SQR7" s="111"/>
      <c r="SQS7" s="111"/>
      <c r="SQT7" s="111"/>
      <c r="SQU7" s="111"/>
      <c r="SQV7" s="111"/>
      <c r="SQW7" s="111"/>
      <c r="SQX7" s="111"/>
      <c r="SQY7" s="111"/>
      <c r="SQZ7" s="111"/>
      <c r="SRA7" s="111"/>
      <c r="SRB7" s="111"/>
      <c r="SRC7" s="111"/>
      <c r="SRD7" s="111"/>
      <c r="SRE7" s="111"/>
      <c r="SRF7" s="111"/>
      <c r="SRG7" s="111"/>
      <c r="SRH7" s="111"/>
      <c r="SRI7" s="111"/>
      <c r="SRJ7" s="111"/>
      <c r="SRK7" s="111"/>
      <c r="SRL7" s="111"/>
      <c r="SRM7" s="111"/>
      <c r="SRN7" s="111"/>
      <c r="SRO7" s="111"/>
      <c r="SRP7" s="111"/>
      <c r="SRQ7" s="111"/>
      <c r="SRR7" s="111"/>
      <c r="SRS7" s="111"/>
      <c r="SRT7" s="111"/>
      <c r="SRU7" s="111"/>
      <c r="SRV7" s="111"/>
      <c r="SRW7" s="111"/>
      <c r="SRX7" s="111"/>
      <c r="SRY7" s="111"/>
      <c r="SRZ7" s="111"/>
      <c r="SSA7" s="111"/>
      <c r="SSB7" s="111"/>
      <c r="SSC7" s="111"/>
      <c r="SSD7" s="111"/>
      <c r="SSE7" s="111"/>
      <c r="SSF7" s="111"/>
      <c r="SSG7" s="111"/>
      <c r="SSH7" s="111"/>
      <c r="SSI7" s="111"/>
      <c r="SSJ7" s="111"/>
      <c r="SSK7" s="111"/>
      <c r="SSL7" s="111"/>
      <c r="SSM7" s="111"/>
      <c r="SSN7" s="111"/>
      <c r="SSO7" s="111"/>
      <c r="SSP7" s="111"/>
      <c r="SSQ7" s="111"/>
      <c r="SSR7" s="111"/>
      <c r="SSS7" s="111"/>
      <c r="SST7" s="111"/>
      <c r="SSU7" s="111"/>
      <c r="SSV7" s="111"/>
      <c r="SSW7" s="111"/>
      <c r="SSX7" s="111"/>
      <c r="SSY7" s="111"/>
      <c r="SSZ7" s="111"/>
      <c r="STA7" s="111"/>
      <c r="STB7" s="111"/>
      <c r="STC7" s="111"/>
      <c r="STD7" s="111"/>
      <c r="STE7" s="111"/>
      <c r="STF7" s="111"/>
      <c r="STG7" s="111"/>
      <c r="STH7" s="111"/>
      <c r="STI7" s="111"/>
      <c r="STJ7" s="111"/>
      <c r="STK7" s="111"/>
      <c r="STL7" s="111"/>
      <c r="STM7" s="111"/>
      <c r="STN7" s="111"/>
      <c r="STO7" s="111"/>
      <c r="STP7" s="111"/>
      <c r="STQ7" s="111"/>
      <c r="STR7" s="111"/>
      <c r="STS7" s="111"/>
      <c r="STT7" s="111"/>
      <c r="STU7" s="111"/>
      <c r="STV7" s="111"/>
      <c r="STW7" s="111"/>
      <c r="STX7" s="111"/>
      <c r="STY7" s="111"/>
      <c r="STZ7" s="111"/>
      <c r="SUA7" s="111"/>
      <c r="SUB7" s="111"/>
      <c r="SUC7" s="111"/>
      <c r="SUD7" s="111"/>
      <c r="SUE7" s="111"/>
      <c r="SUF7" s="111"/>
      <c r="SUG7" s="111"/>
      <c r="SUH7" s="111"/>
      <c r="SUI7" s="111"/>
      <c r="SUJ7" s="111"/>
      <c r="SUK7" s="111"/>
      <c r="SUL7" s="111"/>
      <c r="SUM7" s="111"/>
      <c r="SUN7" s="111"/>
      <c r="SUO7" s="111"/>
      <c r="SUP7" s="111"/>
      <c r="SUQ7" s="111"/>
      <c r="SUR7" s="111"/>
      <c r="SUS7" s="111"/>
      <c r="SUT7" s="111"/>
      <c r="SUU7" s="111"/>
      <c r="SUV7" s="111"/>
      <c r="SUW7" s="111"/>
      <c r="SUX7" s="111"/>
      <c r="SUY7" s="111"/>
      <c r="SUZ7" s="111"/>
      <c r="SVA7" s="111"/>
      <c r="SVB7" s="111"/>
      <c r="SVC7" s="111"/>
      <c r="SVD7" s="111"/>
      <c r="SVE7" s="111"/>
      <c r="SVF7" s="111"/>
      <c r="SVG7" s="111"/>
      <c r="SVH7" s="111"/>
      <c r="SVI7" s="111"/>
      <c r="SVJ7" s="111"/>
      <c r="SVK7" s="111"/>
      <c r="SVL7" s="111"/>
      <c r="SVM7" s="111"/>
      <c r="SVN7" s="111"/>
      <c r="SVO7" s="111"/>
      <c r="SVP7" s="111"/>
      <c r="SVQ7" s="111"/>
      <c r="SVR7" s="111"/>
      <c r="SVS7" s="111"/>
      <c r="SVT7" s="111"/>
      <c r="SVU7" s="111"/>
      <c r="SVV7" s="111"/>
      <c r="SVW7" s="111"/>
      <c r="SVX7" s="111"/>
      <c r="SVY7" s="111"/>
      <c r="SVZ7" s="111"/>
      <c r="SWA7" s="111"/>
      <c r="SWB7" s="111"/>
      <c r="SWC7" s="111"/>
      <c r="SWD7" s="111"/>
      <c r="SWE7" s="111"/>
      <c r="SWF7" s="111"/>
      <c r="SWG7" s="111"/>
      <c r="SWH7" s="111"/>
      <c r="SWI7" s="111"/>
      <c r="SWJ7" s="111"/>
      <c r="SWK7" s="111"/>
      <c r="SWL7" s="111"/>
      <c r="SWM7" s="111"/>
      <c r="SWN7" s="111"/>
      <c r="SWO7" s="111"/>
      <c r="SWP7" s="111"/>
      <c r="SWQ7" s="111"/>
      <c r="SWR7" s="111"/>
      <c r="SWS7" s="111"/>
      <c r="SWT7" s="111"/>
      <c r="SWU7" s="111"/>
      <c r="SWV7" s="111"/>
      <c r="SWW7" s="111"/>
      <c r="SWX7" s="111"/>
      <c r="SWY7" s="111"/>
      <c r="SWZ7" s="111"/>
      <c r="SXA7" s="111"/>
      <c r="SXB7" s="111"/>
      <c r="SXC7" s="111"/>
      <c r="SXD7" s="111"/>
      <c r="SXE7" s="111"/>
      <c r="SXF7" s="111"/>
      <c r="SXG7" s="111"/>
      <c r="SXH7" s="111"/>
      <c r="SXI7" s="111"/>
      <c r="SXJ7" s="111"/>
      <c r="SXK7" s="111"/>
      <c r="SXL7" s="111"/>
      <c r="SXM7" s="111"/>
      <c r="SXN7" s="111"/>
      <c r="SXO7" s="111"/>
      <c r="SXP7" s="111"/>
      <c r="SXQ7" s="111"/>
      <c r="SXR7" s="111"/>
      <c r="SXS7" s="111"/>
      <c r="SXT7" s="111"/>
      <c r="SXU7" s="111"/>
      <c r="SXV7" s="111"/>
      <c r="SXW7" s="111"/>
      <c r="SXX7" s="111"/>
      <c r="SXY7" s="111"/>
      <c r="SXZ7" s="111"/>
      <c r="SYA7" s="111"/>
      <c r="SYB7" s="111"/>
      <c r="SYC7" s="111"/>
      <c r="SYD7" s="111"/>
      <c r="SYE7" s="111"/>
      <c r="SYF7" s="111"/>
      <c r="SYG7" s="111"/>
      <c r="SYH7" s="111"/>
      <c r="SYI7" s="111"/>
      <c r="SYJ7" s="111"/>
      <c r="SYK7" s="111"/>
      <c r="SYL7" s="111"/>
      <c r="SYM7" s="111"/>
      <c r="SYN7" s="111"/>
      <c r="SYO7" s="111"/>
      <c r="SYP7" s="111"/>
      <c r="SYQ7" s="111"/>
      <c r="SYR7" s="111"/>
      <c r="SYS7" s="111"/>
      <c r="SYT7" s="111"/>
      <c r="SYU7" s="111"/>
      <c r="SYV7" s="111"/>
      <c r="SYW7" s="111"/>
      <c r="SYX7" s="111"/>
      <c r="SYY7" s="111"/>
      <c r="SYZ7" s="111"/>
      <c r="SZA7" s="111"/>
      <c r="SZB7" s="111"/>
      <c r="SZC7" s="111"/>
      <c r="SZD7" s="111"/>
      <c r="SZE7" s="111"/>
      <c r="SZF7" s="111"/>
      <c r="SZG7" s="111"/>
      <c r="SZH7" s="111"/>
      <c r="SZI7" s="111"/>
      <c r="SZJ7" s="111"/>
      <c r="SZK7" s="111"/>
      <c r="SZL7" s="111"/>
      <c r="SZM7" s="111"/>
      <c r="SZN7" s="111"/>
      <c r="SZO7" s="111"/>
      <c r="SZP7" s="111"/>
      <c r="SZQ7" s="111"/>
      <c r="SZR7" s="111"/>
      <c r="SZS7" s="111"/>
      <c r="SZT7" s="111"/>
      <c r="SZU7" s="111"/>
      <c r="SZV7" s="111"/>
      <c r="SZW7" s="111"/>
      <c r="SZX7" s="111"/>
      <c r="SZY7" s="111"/>
      <c r="SZZ7" s="111"/>
      <c r="TAA7" s="111"/>
      <c r="TAB7" s="111"/>
      <c r="TAC7" s="111"/>
      <c r="TAD7" s="111"/>
      <c r="TAE7" s="111"/>
      <c r="TAF7" s="111"/>
      <c r="TAG7" s="111"/>
      <c r="TAH7" s="111"/>
      <c r="TAI7" s="111"/>
      <c r="TAJ7" s="111"/>
      <c r="TAK7" s="111"/>
      <c r="TAL7" s="111"/>
      <c r="TAM7" s="111"/>
      <c r="TAN7" s="111"/>
      <c r="TAO7" s="111"/>
      <c r="TAP7" s="111"/>
      <c r="TAQ7" s="111"/>
      <c r="TAR7" s="111"/>
      <c r="TAS7" s="111"/>
      <c r="TAT7" s="111"/>
      <c r="TAU7" s="111"/>
      <c r="TAV7" s="111"/>
      <c r="TAW7" s="111"/>
      <c r="TAX7" s="111"/>
      <c r="TAY7" s="111"/>
      <c r="TAZ7" s="111"/>
      <c r="TBA7" s="111"/>
      <c r="TBB7" s="111"/>
      <c r="TBC7" s="111"/>
      <c r="TBD7" s="111"/>
      <c r="TBE7" s="111"/>
      <c r="TBF7" s="111"/>
      <c r="TBG7" s="111"/>
      <c r="TBH7" s="111"/>
      <c r="TBI7" s="111"/>
      <c r="TBJ7" s="111"/>
      <c r="TBK7" s="111"/>
      <c r="TBL7" s="111"/>
      <c r="TBM7" s="111"/>
      <c r="TBN7" s="111"/>
      <c r="TBO7" s="111"/>
      <c r="TBP7" s="111"/>
      <c r="TBQ7" s="111"/>
      <c r="TBR7" s="111"/>
      <c r="TBS7" s="111"/>
      <c r="TBT7" s="111"/>
      <c r="TBU7" s="111"/>
      <c r="TBV7" s="111"/>
      <c r="TBW7" s="111"/>
      <c r="TBX7" s="111"/>
      <c r="TBY7" s="111"/>
      <c r="TBZ7" s="111"/>
      <c r="TCA7" s="111"/>
      <c r="TCB7" s="111"/>
      <c r="TCC7" s="111"/>
      <c r="TCD7" s="111"/>
      <c r="TCE7" s="111"/>
      <c r="TCF7" s="111"/>
      <c r="TCG7" s="111"/>
      <c r="TCH7" s="111"/>
      <c r="TCI7" s="111"/>
      <c r="TCJ7" s="111"/>
      <c r="TCK7" s="111"/>
      <c r="TCL7" s="111"/>
      <c r="TCM7" s="111"/>
      <c r="TCN7" s="111"/>
      <c r="TCO7" s="111"/>
      <c r="TCP7" s="111"/>
      <c r="TCQ7" s="111"/>
      <c r="TCR7" s="111"/>
      <c r="TCS7" s="111"/>
      <c r="TCT7" s="111"/>
      <c r="TCU7" s="111"/>
      <c r="TCV7" s="111"/>
      <c r="TCW7" s="111"/>
      <c r="TCX7" s="111"/>
      <c r="TCY7" s="111"/>
      <c r="TCZ7" s="111"/>
      <c r="TDA7" s="111"/>
      <c r="TDB7" s="111"/>
      <c r="TDC7" s="111"/>
      <c r="TDD7" s="111"/>
      <c r="TDE7" s="111"/>
      <c r="TDF7" s="111"/>
      <c r="TDG7" s="111"/>
      <c r="TDH7" s="111"/>
      <c r="TDI7" s="111"/>
      <c r="TDJ7" s="111"/>
      <c r="TDK7" s="111"/>
      <c r="TDL7" s="111"/>
      <c r="TDM7" s="111"/>
      <c r="TDN7" s="111"/>
      <c r="TDO7" s="111"/>
      <c r="TDP7" s="111"/>
      <c r="TDQ7" s="111"/>
      <c r="TDR7" s="111"/>
      <c r="TDS7" s="111"/>
      <c r="TDT7" s="111"/>
      <c r="TDU7" s="111"/>
      <c r="TDV7" s="111"/>
      <c r="TDW7" s="111"/>
      <c r="TDX7" s="111"/>
      <c r="TDY7" s="111"/>
      <c r="TDZ7" s="111"/>
      <c r="TEA7" s="111"/>
      <c r="TEB7" s="111"/>
      <c r="TEC7" s="111"/>
      <c r="TED7" s="111"/>
      <c r="TEE7" s="111"/>
      <c r="TEF7" s="111"/>
      <c r="TEG7" s="111"/>
      <c r="TEH7" s="111"/>
      <c r="TEI7" s="111"/>
      <c r="TEJ7" s="111"/>
      <c r="TEK7" s="111"/>
      <c r="TEL7" s="111"/>
      <c r="TEM7" s="111"/>
      <c r="TEN7" s="111"/>
      <c r="TEO7" s="111"/>
      <c r="TEP7" s="111"/>
      <c r="TEQ7" s="111"/>
      <c r="TER7" s="111"/>
      <c r="TES7" s="111"/>
      <c r="TET7" s="111"/>
      <c r="TEU7" s="111"/>
      <c r="TEV7" s="111"/>
      <c r="TEW7" s="111"/>
      <c r="TEX7" s="111"/>
      <c r="TEY7" s="111"/>
      <c r="TEZ7" s="111"/>
      <c r="TFA7" s="111"/>
      <c r="TFB7" s="111"/>
      <c r="TFC7" s="111"/>
      <c r="TFD7" s="111"/>
      <c r="TFE7" s="111"/>
      <c r="TFF7" s="111"/>
      <c r="TFG7" s="111"/>
      <c r="TFH7" s="111"/>
      <c r="TFI7" s="111"/>
      <c r="TFJ7" s="111"/>
      <c r="TFK7" s="111"/>
      <c r="TFL7" s="111"/>
      <c r="TFM7" s="111"/>
      <c r="TFN7" s="111"/>
      <c r="TFO7" s="111"/>
      <c r="TFP7" s="111"/>
      <c r="TFQ7" s="111"/>
      <c r="TFR7" s="111"/>
      <c r="TFS7" s="111"/>
      <c r="TFT7" s="111"/>
      <c r="TFU7" s="111"/>
      <c r="TFV7" s="111"/>
      <c r="TFW7" s="111"/>
      <c r="TFX7" s="111"/>
      <c r="TFY7" s="111"/>
      <c r="TFZ7" s="111"/>
      <c r="TGA7" s="111"/>
      <c r="TGB7" s="111"/>
      <c r="TGC7" s="111"/>
      <c r="TGD7" s="111"/>
      <c r="TGE7" s="111"/>
      <c r="TGF7" s="111"/>
      <c r="TGG7" s="111"/>
      <c r="TGH7" s="111"/>
      <c r="TGI7" s="111"/>
      <c r="TGJ7" s="111"/>
      <c r="TGK7" s="111"/>
      <c r="TGL7" s="111"/>
      <c r="TGM7" s="111"/>
      <c r="TGN7" s="111"/>
      <c r="TGO7" s="111"/>
      <c r="TGP7" s="111"/>
      <c r="TGQ7" s="111"/>
      <c r="TGR7" s="111"/>
      <c r="TGS7" s="111"/>
      <c r="TGT7" s="111"/>
      <c r="TGU7" s="111"/>
      <c r="TGV7" s="111"/>
      <c r="TGW7" s="111"/>
      <c r="TGX7" s="111"/>
      <c r="TGY7" s="111"/>
      <c r="TGZ7" s="111"/>
      <c r="THA7" s="111"/>
      <c r="THB7" s="111"/>
      <c r="THC7" s="111"/>
      <c r="THD7" s="111"/>
      <c r="THE7" s="111"/>
      <c r="THF7" s="111"/>
      <c r="THG7" s="111"/>
      <c r="THH7" s="111"/>
      <c r="THI7" s="111"/>
      <c r="THJ7" s="111"/>
      <c r="THK7" s="111"/>
      <c r="THL7" s="111"/>
      <c r="THM7" s="111"/>
      <c r="THN7" s="111"/>
      <c r="THO7" s="111"/>
      <c r="THP7" s="111"/>
      <c r="THQ7" s="111"/>
      <c r="THR7" s="111"/>
      <c r="THS7" s="111"/>
      <c r="THT7" s="111"/>
      <c r="THU7" s="111"/>
      <c r="THV7" s="111"/>
      <c r="THW7" s="111"/>
      <c r="THX7" s="111"/>
      <c r="THY7" s="111"/>
      <c r="THZ7" s="111"/>
      <c r="TIA7" s="111"/>
      <c r="TIB7" s="111"/>
      <c r="TIC7" s="111"/>
      <c r="TID7" s="111"/>
      <c r="TIE7" s="111"/>
      <c r="TIF7" s="111"/>
      <c r="TIG7" s="111"/>
      <c r="TIH7" s="111"/>
      <c r="TII7" s="111"/>
      <c r="TIJ7" s="111"/>
      <c r="TIK7" s="111"/>
      <c r="TIL7" s="111"/>
      <c r="TIM7" s="111"/>
      <c r="TIN7" s="111"/>
      <c r="TIO7" s="111"/>
      <c r="TIP7" s="111"/>
      <c r="TIQ7" s="111"/>
      <c r="TIR7" s="111"/>
      <c r="TIS7" s="111"/>
      <c r="TIT7" s="111"/>
      <c r="TIU7" s="111"/>
      <c r="TIV7" s="111"/>
      <c r="TIW7" s="111"/>
      <c r="TIX7" s="111"/>
      <c r="TIY7" s="111"/>
      <c r="TIZ7" s="111"/>
      <c r="TJA7" s="111"/>
      <c r="TJB7" s="111"/>
      <c r="TJC7" s="111"/>
      <c r="TJD7" s="111"/>
      <c r="TJE7" s="111"/>
      <c r="TJF7" s="111"/>
      <c r="TJG7" s="111"/>
      <c r="TJH7" s="111"/>
      <c r="TJI7" s="111"/>
      <c r="TJJ7" s="111"/>
      <c r="TJK7" s="111"/>
      <c r="TJL7" s="111"/>
      <c r="TJM7" s="111"/>
      <c r="TJN7" s="111"/>
      <c r="TJO7" s="111"/>
      <c r="TJP7" s="111"/>
      <c r="TJQ7" s="111"/>
      <c r="TJR7" s="111"/>
      <c r="TJS7" s="111"/>
      <c r="TJT7" s="111"/>
      <c r="TJU7" s="111"/>
      <c r="TJV7" s="111"/>
      <c r="TJW7" s="111"/>
      <c r="TJX7" s="111"/>
      <c r="TJY7" s="111"/>
      <c r="TJZ7" s="111"/>
      <c r="TKA7" s="111"/>
      <c r="TKB7" s="111"/>
      <c r="TKC7" s="111"/>
      <c r="TKD7" s="111"/>
      <c r="TKE7" s="111"/>
      <c r="TKF7" s="111"/>
      <c r="TKG7" s="111"/>
      <c r="TKH7" s="111"/>
      <c r="TKI7" s="111"/>
      <c r="TKJ7" s="111"/>
      <c r="TKK7" s="111"/>
      <c r="TKL7" s="111"/>
      <c r="TKM7" s="111"/>
      <c r="TKN7" s="111"/>
      <c r="TKO7" s="111"/>
      <c r="TKP7" s="111"/>
      <c r="TKQ7" s="111"/>
      <c r="TKR7" s="111"/>
      <c r="TKS7" s="111"/>
      <c r="TKT7" s="111"/>
      <c r="TKU7" s="111"/>
      <c r="TKV7" s="111"/>
      <c r="TKW7" s="111"/>
      <c r="TKX7" s="111"/>
      <c r="TKY7" s="111"/>
      <c r="TKZ7" s="111"/>
      <c r="TLA7" s="111"/>
      <c r="TLB7" s="111"/>
      <c r="TLC7" s="111"/>
      <c r="TLD7" s="111"/>
      <c r="TLE7" s="111"/>
      <c r="TLF7" s="111"/>
      <c r="TLG7" s="111"/>
      <c r="TLH7" s="111"/>
      <c r="TLI7" s="111"/>
      <c r="TLJ7" s="111"/>
      <c r="TLK7" s="111"/>
      <c r="TLL7" s="111"/>
      <c r="TLM7" s="111"/>
      <c r="TLN7" s="111"/>
      <c r="TLO7" s="111"/>
      <c r="TLP7" s="111"/>
      <c r="TLQ7" s="111"/>
      <c r="TLR7" s="111"/>
      <c r="TLS7" s="111"/>
      <c r="TLT7" s="111"/>
      <c r="TLU7" s="111"/>
      <c r="TLV7" s="111"/>
      <c r="TLW7" s="111"/>
      <c r="TLX7" s="111"/>
      <c r="TLY7" s="111"/>
      <c r="TLZ7" s="111"/>
      <c r="TMA7" s="111"/>
      <c r="TMB7" s="111"/>
      <c r="TMC7" s="111"/>
      <c r="TMD7" s="111"/>
      <c r="TME7" s="111"/>
      <c r="TMF7" s="111"/>
      <c r="TMG7" s="111"/>
      <c r="TMH7" s="111"/>
      <c r="TMI7" s="111"/>
      <c r="TMJ7" s="111"/>
      <c r="TMK7" s="111"/>
      <c r="TML7" s="111"/>
      <c r="TMM7" s="111"/>
      <c r="TMN7" s="111"/>
      <c r="TMO7" s="111"/>
      <c r="TMP7" s="111"/>
      <c r="TMQ7" s="111"/>
      <c r="TMR7" s="111"/>
      <c r="TMS7" s="111"/>
      <c r="TMT7" s="111"/>
      <c r="TMU7" s="111"/>
      <c r="TMV7" s="111"/>
      <c r="TMW7" s="111"/>
      <c r="TMX7" s="111"/>
      <c r="TMY7" s="111"/>
      <c r="TMZ7" s="111"/>
      <c r="TNA7" s="111"/>
      <c r="TNB7" s="111"/>
      <c r="TNC7" s="111"/>
      <c r="TND7" s="111"/>
      <c r="TNE7" s="111"/>
      <c r="TNF7" s="111"/>
      <c r="TNG7" s="111"/>
      <c r="TNH7" s="111"/>
      <c r="TNI7" s="111"/>
      <c r="TNJ7" s="111"/>
      <c r="TNK7" s="111"/>
      <c r="TNL7" s="111"/>
      <c r="TNM7" s="111"/>
      <c r="TNN7" s="111"/>
      <c r="TNO7" s="111"/>
      <c r="TNP7" s="111"/>
      <c r="TNQ7" s="111"/>
      <c r="TNR7" s="111"/>
      <c r="TNS7" s="111"/>
      <c r="TNT7" s="111"/>
      <c r="TNU7" s="111"/>
      <c r="TNV7" s="111"/>
      <c r="TNW7" s="111"/>
      <c r="TNX7" s="111"/>
      <c r="TNY7" s="111"/>
      <c r="TNZ7" s="111"/>
      <c r="TOA7" s="111"/>
      <c r="TOB7" s="111"/>
      <c r="TOC7" s="111"/>
      <c r="TOD7" s="111"/>
      <c r="TOE7" s="111"/>
      <c r="TOF7" s="111"/>
      <c r="TOG7" s="111"/>
      <c r="TOH7" s="111"/>
      <c r="TOI7" s="111"/>
      <c r="TOJ7" s="111"/>
      <c r="TOK7" s="111"/>
      <c r="TOL7" s="111"/>
      <c r="TOM7" s="111"/>
      <c r="TON7" s="111"/>
      <c r="TOO7" s="111"/>
      <c r="TOP7" s="111"/>
      <c r="TOQ7" s="111"/>
      <c r="TOR7" s="111"/>
      <c r="TOS7" s="111"/>
      <c r="TOT7" s="111"/>
      <c r="TOU7" s="111"/>
      <c r="TOV7" s="111"/>
      <c r="TOW7" s="111"/>
      <c r="TOX7" s="111"/>
      <c r="TOY7" s="111"/>
      <c r="TOZ7" s="111"/>
      <c r="TPA7" s="111"/>
      <c r="TPB7" s="111"/>
      <c r="TPC7" s="111"/>
      <c r="TPD7" s="111"/>
      <c r="TPE7" s="111"/>
      <c r="TPF7" s="111"/>
      <c r="TPG7" s="111"/>
      <c r="TPH7" s="111"/>
      <c r="TPI7" s="111"/>
      <c r="TPJ7" s="111"/>
      <c r="TPK7" s="111"/>
      <c r="TPL7" s="111"/>
      <c r="TPM7" s="111"/>
      <c r="TPN7" s="111"/>
      <c r="TPO7" s="111"/>
      <c r="TPP7" s="111"/>
      <c r="TPQ7" s="111"/>
      <c r="TPR7" s="111"/>
      <c r="TPS7" s="111"/>
      <c r="TPT7" s="111"/>
      <c r="TPU7" s="111"/>
      <c r="TPV7" s="111"/>
      <c r="TPW7" s="111"/>
      <c r="TPX7" s="111"/>
      <c r="TPY7" s="111"/>
      <c r="TPZ7" s="111"/>
      <c r="TQA7" s="111"/>
      <c r="TQB7" s="111"/>
      <c r="TQC7" s="111"/>
      <c r="TQD7" s="111"/>
      <c r="TQE7" s="111"/>
      <c r="TQF7" s="111"/>
      <c r="TQG7" s="111"/>
      <c r="TQH7" s="111"/>
      <c r="TQI7" s="111"/>
      <c r="TQJ7" s="111"/>
      <c r="TQK7" s="111"/>
      <c r="TQL7" s="111"/>
      <c r="TQM7" s="111"/>
      <c r="TQN7" s="111"/>
      <c r="TQO7" s="111"/>
      <c r="TQP7" s="111"/>
      <c r="TQQ7" s="111"/>
      <c r="TQR7" s="111"/>
      <c r="TQS7" s="111"/>
      <c r="TQT7" s="111"/>
      <c r="TQU7" s="111"/>
      <c r="TQV7" s="111"/>
      <c r="TQW7" s="111"/>
      <c r="TQX7" s="111"/>
      <c r="TQY7" s="111"/>
      <c r="TQZ7" s="111"/>
      <c r="TRA7" s="111"/>
      <c r="TRB7" s="111"/>
      <c r="TRC7" s="111"/>
      <c r="TRD7" s="111"/>
      <c r="TRE7" s="111"/>
      <c r="TRF7" s="111"/>
      <c r="TRG7" s="111"/>
      <c r="TRH7" s="111"/>
      <c r="TRI7" s="111"/>
      <c r="TRJ7" s="111"/>
      <c r="TRK7" s="111"/>
      <c r="TRL7" s="111"/>
      <c r="TRM7" s="111"/>
      <c r="TRN7" s="111"/>
      <c r="TRO7" s="111"/>
      <c r="TRP7" s="111"/>
      <c r="TRQ7" s="111"/>
      <c r="TRR7" s="111"/>
      <c r="TRS7" s="111"/>
      <c r="TRT7" s="111"/>
      <c r="TRU7" s="111"/>
      <c r="TRV7" s="111"/>
      <c r="TRW7" s="111"/>
      <c r="TRX7" s="111"/>
      <c r="TRY7" s="111"/>
      <c r="TRZ7" s="111"/>
      <c r="TSA7" s="111"/>
      <c r="TSB7" s="111"/>
      <c r="TSC7" s="111"/>
      <c r="TSD7" s="111"/>
      <c r="TSE7" s="111"/>
      <c r="TSF7" s="111"/>
      <c r="TSG7" s="111"/>
      <c r="TSH7" s="111"/>
      <c r="TSI7" s="111"/>
      <c r="TSJ7" s="111"/>
      <c r="TSK7" s="111"/>
      <c r="TSL7" s="111"/>
      <c r="TSM7" s="111"/>
      <c r="TSN7" s="111"/>
      <c r="TSO7" s="111"/>
      <c r="TSP7" s="111"/>
      <c r="TSQ7" s="111"/>
      <c r="TSR7" s="111"/>
      <c r="TSS7" s="111"/>
      <c r="TST7" s="111"/>
      <c r="TSU7" s="111"/>
      <c r="TSV7" s="111"/>
      <c r="TSW7" s="111"/>
      <c r="TSX7" s="111"/>
      <c r="TSY7" s="111"/>
      <c r="TSZ7" s="111"/>
      <c r="TTA7" s="111"/>
      <c r="TTB7" s="111"/>
      <c r="TTC7" s="111"/>
      <c r="TTD7" s="111"/>
      <c r="TTE7" s="111"/>
      <c r="TTF7" s="111"/>
      <c r="TTG7" s="111"/>
      <c r="TTH7" s="111"/>
      <c r="TTI7" s="111"/>
      <c r="TTJ7" s="111"/>
      <c r="TTK7" s="111"/>
      <c r="TTL7" s="111"/>
      <c r="TTM7" s="111"/>
      <c r="TTN7" s="111"/>
      <c r="TTO7" s="111"/>
      <c r="TTP7" s="111"/>
      <c r="TTQ7" s="111"/>
      <c r="TTR7" s="111"/>
      <c r="TTS7" s="111"/>
      <c r="TTT7" s="111"/>
      <c r="TTU7" s="111"/>
      <c r="TTV7" s="111"/>
      <c r="TTW7" s="111"/>
      <c r="TTX7" s="111"/>
      <c r="TTY7" s="111"/>
      <c r="TTZ7" s="111"/>
      <c r="TUA7" s="111"/>
      <c r="TUB7" s="111"/>
      <c r="TUC7" s="111"/>
      <c r="TUD7" s="111"/>
      <c r="TUE7" s="111"/>
      <c r="TUF7" s="111"/>
      <c r="TUG7" s="111"/>
      <c r="TUH7" s="111"/>
      <c r="TUI7" s="111"/>
      <c r="TUJ7" s="111"/>
      <c r="TUK7" s="111"/>
      <c r="TUL7" s="111"/>
      <c r="TUM7" s="111"/>
      <c r="TUN7" s="111"/>
      <c r="TUO7" s="111"/>
      <c r="TUP7" s="111"/>
      <c r="TUQ7" s="111"/>
      <c r="TUR7" s="111"/>
      <c r="TUS7" s="111"/>
      <c r="TUT7" s="111"/>
      <c r="TUU7" s="111"/>
      <c r="TUV7" s="111"/>
      <c r="TUW7" s="111"/>
      <c r="TUX7" s="111"/>
      <c r="TUY7" s="111"/>
      <c r="TUZ7" s="111"/>
      <c r="TVA7" s="111"/>
      <c r="TVB7" s="111"/>
      <c r="TVC7" s="111"/>
      <c r="TVD7" s="111"/>
      <c r="TVE7" s="111"/>
      <c r="TVF7" s="111"/>
      <c r="TVG7" s="111"/>
      <c r="TVH7" s="111"/>
      <c r="TVI7" s="111"/>
      <c r="TVJ7" s="111"/>
      <c r="TVK7" s="111"/>
      <c r="TVL7" s="111"/>
      <c r="TVM7" s="111"/>
      <c r="TVN7" s="111"/>
      <c r="TVO7" s="111"/>
      <c r="TVP7" s="111"/>
      <c r="TVQ7" s="111"/>
      <c r="TVR7" s="111"/>
      <c r="TVS7" s="111"/>
      <c r="TVT7" s="111"/>
      <c r="TVU7" s="111"/>
      <c r="TVV7" s="111"/>
      <c r="TVW7" s="111"/>
      <c r="TVX7" s="111"/>
      <c r="TVY7" s="111"/>
      <c r="TVZ7" s="111"/>
      <c r="TWA7" s="111"/>
      <c r="TWB7" s="111"/>
      <c r="TWC7" s="111"/>
      <c r="TWD7" s="111"/>
      <c r="TWE7" s="111"/>
      <c r="TWF7" s="111"/>
      <c r="TWG7" s="111"/>
      <c r="TWH7" s="111"/>
      <c r="TWI7" s="111"/>
      <c r="TWJ7" s="111"/>
      <c r="TWK7" s="111"/>
      <c r="TWL7" s="111"/>
      <c r="TWM7" s="111"/>
      <c r="TWN7" s="111"/>
      <c r="TWO7" s="111"/>
      <c r="TWP7" s="111"/>
      <c r="TWQ7" s="111"/>
      <c r="TWR7" s="111"/>
      <c r="TWS7" s="111"/>
      <c r="TWT7" s="111"/>
      <c r="TWU7" s="111"/>
      <c r="TWV7" s="111"/>
      <c r="TWW7" s="111"/>
      <c r="TWX7" s="111"/>
      <c r="TWY7" s="111"/>
      <c r="TWZ7" s="111"/>
      <c r="TXA7" s="111"/>
      <c r="TXB7" s="111"/>
      <c r="TXC7" s="111"/>
      <c r="TXD7" s="111"/>
      <c r="TXE7" s="111"/>
      <c r="TXF7" s="111"/>
      <c r="TXG7" s="111"/>
      <c r="TXH7" s="111"/>
      <c r="TXI7" s="111"/>
      <c r="TXJ7" s="111"/>
      <c r="TXK7" s="111"/>
      <c r="TXL7" s="111"/>
      <c r="TXM7" s="111"/>
      <c r="TXN7" s="111"/>
      <c r="TXO7" s="111"/>
      <c r="TXP7" s="111"/>
      <c r="TXQ7" s="111"/>
      <c r="TXR7" s="111"/>
      <c r="TXS7" s="111"/>
      <c r="TXT7" s="111"/>
      <c r="TXU7" s="111"/>
      <c r="TXV7" s="111"/>
      <c r="TXW7" s="111"/>
      <c r="TXX7" s="111"/>
      <c r="TXY7" s="111"/>
      <c r="TXZ7" s="111"/>
      <c r="TYA7" s="111"/>
      <c r="TYB7" s="111"/>
      <c r="TYC7" s="111"/>
      <c r="TYD7" s="111"/>
      <c r="TYE7" s="111"/>
      <c r="TYF7" s="111"/>
      <c r="TYG7" s="111"/>
      <c r="TYH7" s="111"/>
      <c r="TYI7" s="111"/>
      <c r="TYJ7" s="111"/>
      <c r="TYK7" s="111"/>
      <c r="TYL7" s="111"/>
      <c r="TYM7" s="111"/>
      <c r="TYN7" s="111"/>
      <c r="TYO7" s="111"/>
      <c r="TYP7" s="111"/>
      <c r="TYQ7" s="111"/>
      <c r="TYR7" s="111"/>
      <c r="TYS7" s="111"/>
      <c r="TYT7" s="111"/>
      <c r="TYU7" s="111"/>
      <c r="TYV7" s="111"/>
      <c r="TYW7" s="111"/>
      <c r="TYX7" s="111"/>
      <c r="TYY7" s="111"/>
      <c r="TYZ7" s="111"/>
      <c r="TZA7" s="111"/>
      <c r="TZB7" s="111"/>
      <c r="TZC7" s="111"/>
      <c r="TZD7" s="111"/>
      <c r="TZE7" s="111"/>
      <c r="TZF7" s="111"/>
      <c r="TZG7" s="111"/>
      <c r="TZH7" s="111"/>
      <c r="TZI7" s="111"/>
      <c r="TZJ7" s="111"/>
      <c r="TZK7" s="111"/>
      <c r="TZL7" s="111"/>
      <c r="TZM7" s="111"/>
      <c r="TZN7" s="111"/>
      <c r="TZO7" s="111"/>
      <c r="TZP7" s="111"/>
      <c r="TZQ7" s="111"/>
      <c r="TZR7" s="111"/>
      <c r="TZS7" s="111"/>
      <c r="TZT7" s="111"/>
      <c r="TZU7" s="111"/>
      <c r="TZV7" s="111"/>
      <c r="TZW7" s="111"/>
      <c r="TZX7" s="111"/>
      <c r="TZY7" s="111"/>
      <c r="TZZ7" s="111"/>
      <c r="UAA7" s="111"/>
      <c r="UAB7" s="111"/>
      <c r="UAC7" s="111"/>
      <c r="UAD7" s="111"/>
      <c r="UAE7" s="111"/>
      <c r="UAF7" s="111"/>
      <c r="UAG7" s="111"/>
      <c r="UAH7" s="111"/>
      <c r="UAI7" s="111"/>
      <c r="UAJ7" s="111"/>
      <c r="UAK7" s="111"/>
      <c r="UAL7" s="111"/>
      <c r="UAM7" s="111"/>
      <c r="UAN7" s="111"/>
      <c r="UAO7" s="111"/>
      <c r="UAP7" s="111"/>
      <c r="UAQ7" s="111"/>
      <c r="UAR7" s="111"/>
      <c r="UAS7" s="111"/>
      <c r="UAT7" s="111"/>
      <c r="UAU7" s="111"/>
      <c r="UAV7" s="111"/>
      <c r="UAW7" s="111"/>
      <c r="UAX7" s="111"/>
      <c r="UAY7" s="111"/>
      <c r="UAZ7" s="111"/>
      <c r="UBA7" s="111"/>
      <c r="UBB7" s="111"/>
      <c r="UBC7" s="111"/>
      <c r="UBD7" s="111"/>
      <c r="UBE7" s="111"/>
      <c r="UBF7" s="111"/>
      <c r="UBG7" s="111"/>
      <c r="UBH7" s="111"/>
      <c r="UBI7" s="111"/>
      <c r="UBJ7" s="111"/>
      <c r="UBK7" s="111"/>
      <c r="UBL7" s="111"/>
      <c r="UBM7" s="111"/>
      <c r="UBN7" s="111"/>
      <c r="UBO7" s="111"/>
      <c r="UBP7" s="111"/>
      <c r="UBQ7" s="111"/>
      <c r="UBR7" s="111"/>
      <c r="UBS7" s="111"/>
      <c r="UBT7" s="111"/>
      <c r="UBU7" s="111"/>
      <c r="UBV7" s="111"/>
      <c r="UBW7" s="111"/>
      <c r="UBX7" s="111"/>
      <c r="UBY7" s="111"/>
      <c r="UBZ7" s="111"/>
      <c r="UCA7" s="111"/>
      <c r="UCB7" s="111"/>
      <c r="UCC7" s="111"/>
      <c r="UCD7" s="111"/>
      <c r="UCE7" s="111"/>
      <c r="UCF7" s="111"/>
      <c r="UCG7" s="111"/>
      <c r="UCH7" s="111"/>
      <c r="UCI7" s="111"/>
      <c r="UCJ7" s="111"/>
      <c r="UCK7" s="111"/>
      <c r="UCL7" s="111"/>
      <c r="UCM7" s="111"/>
      <c r="UCN7" s="111"/>
      <c r="UCO7" s="111"/>
      <c r="UCP7" s="111"/>
      <c r="UCQ7" s="111"/>
      <c r="UCR7" s="111"/>
      <c r="UCS7" s="111"/>
      <c r="UCT7" s="111"/>
      <c r="UCU7" s="111"/>
      <c r="UCV7" s="111"/>
      <c r="UCW7" s="111"/>
      <c r="UCX7" s="111"/>
      <c r="UCY7" s="111"/>
      <c r="UCZ7" s="111"/>
      <c r="UDA7" s="111"/>
      <c r="UDB7" s="111"/>
      <c r="UDC7" s="111"/>
      <c r="UDD7" s="111"/>
      <c r="UDE7" s="111"/>
      <c r="UDF7" s="111"/>
      <c r="UDG7" s="111"/>
      <c r="UDH7" s="111"/>
      <c r="UDI7" s="111"/>
      <c r="UDJ7" s="111"/>
      <c r="UDK7" s="111"/>
      <c r="UDL7" s="111"/>
      <c r="UDM7" s="111"/>
      <c r="UDN7" s="111"/>
      <c r="UDO7" s="111"/>
      <c r="UDP7" s="111"/>
      <c r="UDQ7" s="111"/>
      <c r="UDR7" s="111"/>
      <c r="UDS7" s="111"/>
      <c r="UDT7" s="111"/>
      <c r="UDU7" s="111"/>
      <c r="UDV7" s="111"/>
      <c r="UDW7" s="111"/>
      <c r="UDX7" s="111"/>
      <c r="UDY7" s="111"/>
      <c r="UDZ7" s="111"/>
      <c r="UEA7" s="111"/>
      <c r="UEB7" s="111"/>
      <c r="UEC7" s="111"/>
      <c r="UED7" s="111"/>
      <c r="UEE7" s="111"/>
      <c r="UEF7" s="111"/>
      <c r="UEG7" s="111"/>
      <c r="UEH7" s="111"/>
      <c r="UEI7" s="111"/>
      <c r="UEJ7" s="111"/>
      <c r="UEK7" s="111"/>
      <c r="UEL7" s="111"/>
      <c r="UEM7" s="111"/>
      <c r="UEN7" s="111"/>
      <c r="UEO7" s="111"/>
      <c r="UEP7" s="111"/>
      <c r="UEQ7" s="111"/>
      <c r="UER7" s="111"/>
      <c r="UES7" s="111"/>
      <c r="UET7" s="111"/>
      <c r="UEU7" s="111"/>
      <c r="UEV7" s="111"/>
      <c r="UEW7" s="111"/>
      <c r="UEX7" s="111"/>
      <c r="UEY7" s="111"/>
      <c r="UEZ7" s="111"/>
      <c r="UFA7" s="111"/>
      <c r="UFB7" s="111"/>
      <c r="UFC7" s="111"/>
      <c r="UFD7" s="111"/>
      <c r="UFE7" s="111"/>
      <c r="UFF7" s="111"/>
      <c r="UFG7" s="111"/>
      <c r="UFH7" s="111"/>
      <c r="UFI7" s="111"/>
      <c r="UFJ7" s="111"/>
      <c r="UFK7" s="111"/>
      <c r="UFL7" s="111"/>
      <c r="UFM7" s="111"/>
      <c r="UFN7" s="111"/>
      <c r="UFO7" s="111"/>
      <c r="UFP7" s="111"/>
      <c r="UFQ7" s="111"/>
      <c r="UFR7" s="111"/>
      <c r="UFS7" s="111"/>
      <c r="UFT7" s="111"/>
      <c r="UFU7" s="111"/>
      <c r="UFV7" s="111"/>
      <c r="UFW7" s="111"/>
      <c r="UFX7" s="111"/>
      <c r="UFY7" s="111"/>
      <c r="UFZ7" s="111"/>
      <c r="UGA7" s="111"/>
      <c r="UGB7" s="111"/>
      <c r="UGC7" s="111"/>
      <c r="UGD7" s="111"/>
      <c r="UGE7" s="111"/>
      <c r="UGF7" s="111"/>
      <c r="UGG7" s="111"/>
      <c r="UGH7" s="111"/>
      <c r="UGI7" s="111"/>
      <c r="UGJ7" s="111"/>
      <c r="UGK7" s="111"/>
      <c r="UGL7" s="111"/>
      <c r="UGM7" s="111"/>
      <c r="UGN7" s="111"/>
      <c r="UGO7" s="111"/>
      <c r="UGP7" s="111"/>
      <c r="UGQ7" s="111"/>
      <c r="UGR7" s="111"/>
      <c r="UGS7" s="111"/>
      <c r="UGT7" s="111"/>
      <c r="UGU7" s="111"/>
      <c r="UGV7" s="111"/>
      <c r="UGW7" s="111"/>
      <c r="UGX7" s="111"/>
      <c r="UGY7" s="111"/>
      <c r="UGZ7" s="111"/>
      <c r="UHA7" s="111"/>
      <c r="UHB7" s="111"/>
      <c r="UHC7" s="111"/>
      <c r="UHD7" s="111"/>
      <c r="UHE7" s="111"/>
      <c r="UHF7" s="111"/>
      <c r="UHG7" s="111"/>
      <c r="UHH7" s="111"/>
      <c r="UHI7" s="111"/>
      <c r="UHJ7" s="111"/>
      <c r="UHK7" s="111"/>
      <c r="UHL7" s="111"/>
      <c r="UHM7" s="111"/>
      <c r="UHN7" s="111"/>
      <c r="UHO7" s="111"/>
      <c r="UHP7" s="111"/>
      <c r="UHQ7" s="111"/>
      <c r="UHR7" s="111"/>
      <c r="UHS7" s="111"/>
      <c r="UHT7" s="111"/>
      <c r="UHU7" s="111"/>
      <c r="UHV7" s="111"/>
      <c r="UHW7" s="111"/>
      <c r="UHX7" s="111"/>
      <c r="UHY7" s="111"/>
      <c r="UHZ7" s="111"/>
      <c r="UIA7" s="111"/>
      <c r="UIB7" s="111"/>
      <c r="UIC7" s="111"/>
      <c r="UID7" s="111"/>
      <c r="UIE7" s="111"/>
      <c r="UIF7" s="111"/>
      <c r="UIG7" s="111"/>
      <c r="UIH7" s="111"/>
      <c r="UII7" s="111"/>
      <c r="UIJ7" s="111"/>
      <c r="UIK7" s="111"/>
      <c r="UIL7" s="111"/>
      <c r="UIM7" s="111"/>
      <c r="UIN7" s="111"/>
      <c r="UIO7" s="111"/>
      <c r="UIP7" s="111"/>
      <c r="UIQ7" s="111"/>
      <c r="UIR7" s="111"/>
      <c r="UIS7" s="111"/>
      <c r="UIT7" s="111"/>
      <c r="UIU7" s="111"/>
      <c r="UIV7" s="111"/>
      <c r="UIW7" s="111"/>
      <c r="UIX7" s="111"/>
      <c r="UIY7" s="111"/>
      <c r="UIZ7" s="111"/>
      <c r="UJA7" s="111"/>
      <c r="UJB7" s="111"/>
      <c r="UJC7" s="111"/>
      <c r="UJD7" s="111"/>
      <c r="UJE7" s="111"/>
      <c r="UJF7" s="111"/>
      <c r="UJG7" s="111"/>
      <c r="UJH7" s="111"/>
      <c r="UJI7" s="111"/>
      <c r="UJJ7" s="111"/>
      <c r="UJK7" s="111"/>
      <c r="UJL7" s="111"/>
      <c r="UJM7" s="111"/>
      <c r="UJN7" s="111"/>
      <c r="UJO7" s="111"/>
      <c r="UJP7" s="111"/>
      <c r="UJQ7" s="111"/>
      <c r="UJR7" s="111"/>
      <c r="UJS7" s="111"/>
      <c r="UJT7" s="111"/>
      <c r="UJU7" s="111"/>
      <c r="UJV7" s="111"/>
      <c r="UJW7" s="111"/>
      <c r="UJX7" s="111"/>
      <c r="UJY7" s="111"/>
      <c r="UJZ7" s="111"/>
      <c r="UKA7" s="111"/>
      <c r="UKB7" s="111"/>
      <c r="UKC7" s="111"/>
      <c r="UKD7" s="111"/>
      <c r="UKE7" s="111"/>
      <c r="UKF7" s="111"/>
      <c r="UKG7" s="111"/>
      <c r="UKH7" s="111"/>
      <c r="UKI7" s="111"/>
      <c r="UKJ7" s="111"/>
      <c r="UKK7" s="111"/>
      <c r="UKL7" s="111"/>
      <c r="UKM7" s="111"/>
      <c r="UKN7" s="111"/>
      <c r="UKO7" s="111"/>
      <c r="UKP7" s="111"/>
      <c r="UKQ7" s="111"/>
      <c r="UKR7" s="111"/>
      <c r="UKS7" s="111"/>
      <c r="UKT7" s="111"/>
      <c r="UKU7" s="111"/>
      <c r="UKV7" s="111"/>
      <c r="UKW7" s="111"/>
      <c r="UKX7" s="111"/>
      <c r="UKY7" s="111"/>
      <c r="UKZ7" s="111"/>
      <c r="ULA7" s="111"/>
      <c r="ULB7" s="111"/>
      <c r="ULC7" s="111"/>
      <c r="ULD7" s="111"/>
      <c r="ULE7" s="111"/>
      <c r="ULF7" s="111"/>
      <c r="ULG7" s="111"/>
      <c r="ULH7" s="111"/>
      <c r="ULI7" s="111"/>
      <c r="ULJ7" s="111"/>
      <c r="ULK7" s="111"/>
      <c r="ULL7" s="111"/>
      <c r="ULM7" s="111"/>
      <c r="ULN7" s="111"/>
      <c r="ULO7" s="111"/>
      <c r="ULP7" s="111"/>
      <c r="ULQ7" s="111"/>
      <c r="ULR7" s="111"/>
      <c r="ULS7" s="111"/>
      <c r="ULT7" s="111"/>
      <c r="ULU7" s="111"/>
      <c r="ULV7" s="111"/>
      <c r="ULW7" s="111"/>
      <c r="ULX7" s="111"/>
      <c r="ULY7" s="111"/>
      <c r="ULZ7" s="111"/>
      <c r="UMA7" s="111"/>
      <c r="UMB7" s="111"/>
      <c r="UMC7" s="111"/>
      <c r="UMD7" s="111"/>
      <c r="UME7" s="111"/>
      <c r="UMF7" s="111"/>
      <c r="UMG7" s="111"/>
      <c r="UMH7" s="111"/>
      <c r="UMI7" s="111"/>
      <c r="UMJ7" s="111"/>
      <c r="UMK7" s="111"/>
      <c r="UML7" s="111"/>
      <c r="UMM7" s="111"/>
      <c r="UMN7" s="111"/>
      <c r="UMO7" s="111"/>
      <c r="UMP7" s="111"/>
      <c r="UMQ7" s="111"/>
      <c r="UMR7" s="111"/>
      <c r="UMS7" s="111"/>
      <c r="UMT7" s="111"/>
      <c r="UMU7" s="111"/>
      <c r="UMV7" s="111"/>
      <c r="UMW7" s="111"/>
      <c r="UMX7" s="111"/>
      <c r="UMY7" s="111"/>
      <c r="UMZ7" s="111"/>
      <c r="UNA7" s="111"/>
      <c r="UNB7" s="111"/>
      <c r="UNC7" s="111"/>
      <c r="UND7" s="111"/>
      <c r="UNE7" s="111"/>
      <c r="UNF7" s="111"/>
      <c r="UNG7" s="111"/>
      <c r="UNH7" s="111"/>
      <c r="UNI7" s="111"/>
      <c r="UNJ7" s="111"/>
      <c r="UNK7" s="111"/>
      <c r="UNL7" s="111"/>
      <c r="UNM7" s="111"/>
      <c r="UNN7" s="111"/>
      <c r="UNO7" s="111"/>
      <c r="UNP7" s="111"/>
      <c r="UNQ7" s="111"/>
      <c r="UNR7" s="111"/>
      <c r="UNS7" s="111"/>
      <c r="UNT7" s="111"/>
      <c r="UNU7" s="111"/>
      <c r="UNV7" s="111"/>
      <c r="UNW7" s="111"/>
      <c r="UNX7" s="111"/>
      <c r="UNY7" s="111"/>
      <c r="UNZ7" s="111"/>
      <c r="UOA7" s="111"/>
      <c r="UOB7" s="111"/>
      <c r="UOC7" s="111"/>
      <c r="UOD7" s="111"/>
      <c r="UOE7" s="111"/>
      <c r="UOF7" s="111"/>
      <c r="UOG7" s="111"/>
      <c r="UOH7" s="111"/>
      <c r="UOI7" s="111"/>
      <c r="UOJ7" s="111"/>
      <c r="UOK7" s="111"/>
      <c r="UOL7" s="111"/>
      <c r="UOM7" s="111"/>
      <c r="UON7" s="111"/>
      <c r="UOO7" s="111"/>
      <c r="UOP7" s="111"/>
      <c r="UOQ7" s="111"/>
      <c r="UOR7" s="111"/>
      <c r="UOS7" s="111"/>
      <c r="UOT7" s="111"/>
      <c r="UOU7" s="111"/>
      <c r="UOV7" s="111"/>
      <c r="UOW7" s="111"/>
      <c r="UOX7" s="111"/>
      <c r="UOY7" s="111"/>
      <c r="UOZ7" s="111"/>
      <c r="UPA7" s="111"/>
      <c r="UPB7" s="111"/>
      <c r="UPC7" s="111"/>
      <c r="UPD7" s="111"/>
      <c r="UPE7" s="111"/>
      <c r="UPF7" s="111"/>
      <c r="UPG7" s="111"/>
      <c r="UPH7" s="111"/>
      <c r="UPI7" s="111"/>
      <c r="UPJ7" s="111"/>
      <c r="UPK7" s="111"/>
      <c r="UPL7" s="111"/>
      <c r="UPM7" s="111"/>
      <c r="UPN7" s="111"/>
      <c r="UPO7" s="111"/>
      <c r="UPP7" s="111"/>
      <c r="UPQ7" s="111"/>
      <c r="UPR7" s="111"/>
      <c r="UPS7" s="111"/>
      <c r="UPT7" s="111"/>
      <c r="UPU7" s="111"/>
      <c r="UPV7" s="111"/>
      <c r="UPW7" s="111"/>
      <c r="UPX7" s="111"/>
      <c r="UPY7" s="111"/>
      <c r="UPZ7" s="111"/>
      <c r="UQA7" s="111"/>
      <c r="UQB7" s="111"/>
      <c r="UQC7" s="111"/>
      <c r="UQD7" s="111"/>
      <c r="UQE7" s="111"/>
      <c r="UQF7" s="111"/>
      <c r="UQG7" s="111"/>
      <c r="UQH7" s="111"/>
      <c r="UQI7" s="111"/>
      <c r="UQJ7" s="111"/>
      <c r="UQK7" s="111"/>
      <c r="UQL7" s="111"/>
      <c r="UQM7" s="111"/>
      <c r="UQN7" s="111"/>
      <c r="UQO7" s="111"/>
      <c r="UQP7" s="111"/>
      <c r="UQQ7" s="111"/>
      <c r="UQR7" s="111"/>
      <c r="UQS7" s="111"/>
      <c r="UQT7" s="111"/>
      <c r="UQU7" s="111"/>
      <c r="UQV7" s="111"/>
      <c r="UQW7" s="111"/>
      <c r="UQX7" s="111"/>
      <c r="UQY7" s="111"/>
      <c r="UQZ7" s="111"/>
      <c r="URA7" s="111"/>
      <c r="URB7" s="111"/>
      <c r="URC7" s="111"/>
      <c r="URD7" s="111"/>
      <c r="URE7" s="111"/>
      <c r="URF7" s="111"/>
      <c r="URG7" s="111"/>
      <c r="URH7" s="111"/>
      <c r="URI7" s="111"/>
      <c r="URJ7" s="111"/>
      <c r="URK7" s="111"/>
      <c r="URL7" s="111"/>
      <c r="URM7" s="111"/>
      <c r="URN7" s="111"/>
      <c r="URO7" s="111"/>
      <c r="URP7" s="111"/>
      <c r="URQ7" s="111"/>
      <c r="URR7" s="111"/>
      <c r="URS7" s="111"/>
      <c r="URT7" s="111"/>
      <c r="URU7" s="111"/>
      <c r="URV7" s="111"/>
      <c r="URW7" s="111"/>
      <c r="URX7" s="111"/>
      <c r="URY7" s="111"/>
      <c r="URZ7" s="111"/>
      <c r="USA7" s="111"/>
      <c r="USB7" s="111"/>
      <c r="USC7" s="111"/>
      <c r="USD7" s="111"/>
      <c r="USE7" s="111"/>
      <c r="USF7" s="111"/>
      <c r="USG7" s="111"/>
      <c r="USH7" s="111"/>
      <c r="USI7" s="111"/>
      <c r="USJ7" s="111"/>
      <c r="USK7" s="111"/>
      <c r="USL7" s="111"/>
      <c r="USM7" s="111"/>
      <c r="USN7" s="111"/>
      <c r="USO7" s="111"/>
      <c r="USP7" s="111"/>
      <c r="USQ7" s="111"/>
      <c r="USR7" s="111"/>
      <c r="USS7" s="111"/>
      <c r="UST7" s="111"/>
      <c r="USU7" s="111"/>
      <c r="USV7" s="111"/>
      <c r="USW7" s="111"/>
      <c r="USX7" s="111"/>
      <c r="USY7" s="111"/>
      <c r="USZ7" s="111"/>
      <c r="UTA7" s="111"/>
      <c r="UTB7" s="111"/>
      <c r="UTC7" s="111"/>
      <c r="UTD7" s="111"/>
      <c r="UTE7" s="111"/>
      <c r="UTF7" s="111"/>
      <c r="UTG7" s="111"/>
      <c r="UTH7" s="111"/>
      <c r="UTI7" s="111"/>
      <c r="UTJ7" s="111"/>
      <c r="UTK7" s="111"/>
      <c r="UTL7" s="111"/>
      <c r="UTM7" s="111"/>
      <c r="UTN7" s="111"/>
      <c r="UTO7" s="111"/>
      <c r="UTP7" s="111"/>
      <c r="UTQ7" s="111"/>
      <c r="UTR7" s="111"/>
      <c r="UTS7" s="111"/>
      <c r="UTT7" s="111"/>
      <c r="UTU7" s="111"/>
      <c r="UTV7" s="111"/>
      <c r="UTW7" s="111"/>
      <c r="UTX7" s="111"/>
      <c r="UTY7" s="111"/>
      <c r="UTZ7" s="111"/>
      <c r="UUA7" s="111"/>
      <c r="UUB7" s="111"/>
      <c r="UUC7" s="111"/>
      <c r="UUD7" s="111"/>
      <c r="UUE7" s="111"/>
      <c r="UUF7" s="111"/>
      <c r="UUG7" s="111"/>
      <c r="UUH7" s="111"/>
      <c r="UUI7" s="111"/>
      <c r="UUJ7" s="111"/>
      <c r="UUK7" s="111"/>
      <c r="UUL7" s="111"/>
      <c r="UUM7" s="111"/>
      <c r="UUN7" s="111"/>
      <c r="UUO7" s="111"/>
      <c r="UUP7" s="111"/>
      <c r="UUQ7" s="111"/>
      <c r="UUR7" s="111"/>
      <c r="UUS7" s="111"/>
      <c r="UUT7" s="111"/>
      <c r="UUU7" s="111"/>
      <c r="UUV7" s="111"/>
      <c r="UUW7" s="111"/>
      <c r="UUX7" s="111"/>
      <c r="UUY7" s="111"/>
      <c r="UUZ7" s="111"/>
      <c r="UVA7" s="111"/>
      <c r="UVB7" s="111"/>
      <c r="UVC7" s="111"/>
      <c r="UVD7" s="111"/>
      <c r="UVE7" s="111"/>
      <c r="UVF7" s="111"/>
      <c r="UVG7" s="111"/>
      <c r="UVH7" s="111"/>
      <c r="UVI7" s="111"/>
      <c r="UVJ7" s="111"/>
      <c r="UVK7" s="111"/>
      <c r="UVL7" s="111"/>
      <c r="UVM7" s="111"/>
      <c r="UVN7" s="111"/>
      <c r="UVO7" s="111"/>
      <c r="UVP7" s="111"/>
      <c r="UVQ7" s="111"/>
      <c r="UVR7" s="111"/>
      <c r="UVS7" s="111"/>
      <c r="UVT7" s="111"/>
      <c r="UVU7" s="111"/>
      <c r="UVV7" s="111"/>
      <c r="UVW7" s="111"/>
      <c r="UVX7" s="111"/>
      <c r="UVY7" s="111"/>
      <c r="UVZ7" s="111"/>
      <c r="UWA7" s="111"/>
      <c r="UWB7" s="111"/>
      <c r="UWC7" s="111"/>
      <c r="UWD7" s="111"/>
      <c r="UWE7" s="111"/>
      <c r="UWF7" s="111"/>
      <c r="UWG7" s="111"/>
      <c r="UWH7" s="111"/>
      <c r="UWI7" s="111"/>
      <c r="UWJ7" s="111"/>
      <c r="UWK7" s="111"/>
      <c r="UWL7" s="111"/>
      <c r="UWM7" s="111"/>
      <c r="UWN7" s="111"/>
      <c r="UWO7" s="111"/>
      <c r="UWP7" s="111"/>
      <c r="UWQ7" s="111"/>
      <c r="UWR7" s="111"/>
      <c r="UWS7" s="111"/>
      <c r="UWT7" s="111"/>
      <c r="UWU7" s="111"/>
      <c r="UWV7" s="111"/>
      <c r="UWW7" s="111"/>
      <c r="UWX7" s="111"/>
      <c r="UWY7" s="111"/>
      <c r="UWZ7" s="111"/>
      <c r="UXA7" s="111"/>
      <c r="UXB7" s="111"/>
      <c r="UXC7" s="111"/>
      <c r="UXD7" s="111"/>
      <c r="UXE7" s="111"/>
      <c r="UXF7" s="111"/>
      <c r="UXG7" s="111"/>
      <c r="UXH7" s="111"/>
      <c r="UXI7" s="111"/>
      <c r="UXJ7" s="111"/>
      <c r="UXK7" s="111"/>
      <c r="UXL7" s="111"/>
      <c r="UXM7" s="111"/>
      <c r="UXN7" s="111"/>
      <c r="UXO7" s="111"/>
      <c r="UXP7" s="111"/>
      <c r="UXQ7" s="111"/>
      <c r="UXR7" s="111"/>
      <c r="UXS7" s="111"/>
      <c r="UXT7" s="111"/>
      <c r="UXU7" s="111"/>
      <c r="UXV7" s="111"/>
      <c r="UXW7" s="111"/>
      <c r="UXX7" s="111"/>
      <c r="UXY7" s="111"/>
      <c r="UXZ7" s="111"/>
      <c r="UYA7" s="111"/>
      <c r="UYB7" s="111"/>
      <c r="UYC7" s="111"/>
      <c r="UYD7" s="111"/>
      <c r="UYE7" s="111"/>
      <c r="UYF7" s="111"/>
      <c r="UYG7" s="111"/>
      <c r="UYH7" s="111"/>
      <c r="UYI7" s="111"/>
      <c r="UYJ7" s="111"/>
      <c r="UYK7" s="111"/>
      <c r="UYL7" s="111"/>
      <c r="UYM7" s="111"/>
      <c r="UYN7" s="111"/>
      <c r="UYO7" s="111"/>
      <c r="UYP7" s="111"/>
      <c r="UYQ7" s="111"/>
      <c r="UYR7" s="111"/>
      <c r="UYS7" s="111"/>
      <c r="UYT7" s="111"/>
      <c r="UYU7" s="111"/>
      <c r="UYV7" s="111"/>
      <c r="UYW7" s="111"/>
      <c r="UYX7" s="111"/>
      <c r="UYY7" s="111"/>
      <c r="UYZ7" s="111"/>
      <c r="UZA7" s="111"/>
      <c r="UZB7" s="111"/>
      <c r="UZC7" s="111"/>
      <c r="UZD7" s="111"/>
      <c r="UZE7" s="111"/>
      <c r="UZF7" s="111"/>
      <c r="UZG7" s="111"/>
      <c r="UZH7" s="111"/>
      <c r="UZI7" s="111"/>
      <c r="UZJ7" s="111"/>
      <c r="UZK7" s="111"/>
      <c r="UZL7" s="111"/>
      <c r="UZM7" s="111"/>
      <c r="UZN7" s="111"/>
      <c r="UZO7" s="111"/>
      <c r="UZP7" s="111"/>
      <c r="UZQ7" s="111"/>
      <c r="UZR7" s="111"/>
      <c r="UZS7" s="111"/>
      <c r="UZT7" s="111"/>
      <c r="UZU7" s="111"/>
      <c r="UZV7" s="111"/>
      <c r="UZW7" s="111"/>
      <c r="UZX7" s="111"/>
      <c r="UZY7" s="111"/>
      <c r="UZZ7" s="111"/>
      <c r="VAA7" s="111"/>
      <c r="VAB7" s="111"/>
      <c r="VAC7" s="111"/>
      <c r="VAD7" s="111"/>
      <c r="VAE7" s="111"/>
      <c r="VAF7" s="111"/>
      <c r="VAG7" s="111"/>
      <c r="VAH7" s="111"/>
      <c r="VAI7" s="111"/>
      <c r="VAJ7" s="111"/>
      <c r="VAK7" s="111"/>
      <c r="VAL7" s="111"/>
      <c r="VAM7" s="111"/>
      <c r="VAN7" s="111"/>
      <c r="VAO7" s="111"/>
      <c r="VAP7" s="111"/>
      <c r="VAQ7" s="111"/>
      <c r="VAR7" s="111"/>
      <c r="VAS7" s="111"/>
      <c r="VAT7" s="111"/>
      <c r="VAU7" s="111"/>
      <c r="VAV7" s="111"/>
      <c r="VAW7" s="111"/>
      <c r="VAX7" s="111"/>
      <c r="VAY7" s="111"/>
      <c r="VAZ7" s="111"/>
      <c r="VBA7" s="111"/>
      <c r="VBB7" s="111"/>
      <c r="VBC7" s="111"/>
      <c r="VBD7" s="111"/>
      <c r="VBE7" s="111"/>
      <c r="VBF7" s="111"/>
      <c r="VBG7" s="111"/>
      <c r="VBH7" s="111"/>
      <c r="VBI7" s="111"/>
      <c r="VBJ7" s="111"/>
      <c r="VBK7" s="111"/>
      <c r="VBL7" s="111"/>
      <c r="VBM7" s="111"/>
      <c r="VBN7" s="111"/>
      <c r="VBO7" s="111"/>
      <c r="VBP7" s="111"/>
      <c r="VBQ7" s="111"/>
      <c r="VBR7" s="111"/>
      <c r="VBS7" s="111"/>
      <c r="VBT7" s="111"/>
      <c r="VBU7" s="111"/>
      <c r="VBV7" s="111"/>
      <c r="VBW7" s="111"/>
      <c r="VBX7" s="111"/>
      <c r="VBY7" s="111"/>
      <c r="VBZ7" s="111"/>
      <c r="VCA7" s="111"/>
      <c r="VCB7" s="111"/>
      <c r="VCC7" s="111"/>
      <c r="VCD7" s="111"/>
      <c r="VCE7" s="111"/>
      <c r="VCF7" s="111"/>
      <c r="VCG7" s="111"/>
      <c r="VCH7" s="111"/>
      <c r="VCI7" s="111"/>
      <c r="VCJ7" s="111"/>
      <c r="VCK7" s="111"/>
      <c r="VCL7" s="111"/>
      <c r="VCM7" s="111"/>
      <c r="VCN7" s="111"/>
      <c r="VCO7" s="111"/>
      <c r="VCP7" s="111"/>
      <c r="VCQ7" s="111"/>
      <c r="VCR7" s="111"/>
      <c r="VCS7" s="111"/>
      <c r="VCT7" s="111"/>
      <c r="VCU7" s="111"/>
      <c r="VCV7" s="111"/>
      <c r="VCW7" s="111"/>
      <c r="VCX7" s="111"/>
      <c r="VCY7" s="111"/>
      <c r="VCZ7" s="111"/>
      <c r="VDA7" s="111"/>
      <c r="VDB7" s="111"/>
      <c r="VDC7" s="111"/>
      <c r="VDD7" s="111"/>
      <c r="VDE7" s="111"/>
      <c r="VDF7" s="111"/>
      <c r="VDG7" s="111"/>
      <c r="VDH7" s="111"/>
      <c r="VDI7" s="111"/>
      <c r="VDJ7" s="111"/>
      <c r="VDK7" s="111"/>
      <c r="VDL7" s="111"/>
      <c r="VDM7" s="111"/>
      <c r="VDN7" s="111"/>
      <c r="VDO7" s="111"/>
      <c r="VDP7" s="111"/>
      <c r="VDQ7" s="111"/>
      <c r="VDR7" s="111"/>
      <c r="VDS7" s="111"/>
      <c r="VDT7" s="111"/>
      <c r="VDU7" s="111"/>
      <c r="VDV7" s="111"/>
      <c r="VDW7" s="111"/>
      <c r="VDX7" s="111"/>
      <c r="VDY7" s="111"/>
      <c r="VDZ7" s="111"/>
      <c r="VEA7" s="111"/>
      <c r="VEB7" s="111"/>
      <c r="VEC7" s="111"/>
      <c r="VED7" s="111"/>
      <c r="VEE7" s="111"/>
      <c r="VEF7" s="111"/>
      <c r="VEG7" s="111"/>
      <c r="VEH7" s="111"/>
      <c r="VEI7" s="111"/>
      <c r="VEJ7" s="111"/>
      <c r="VEK7" s="111"/>
      <c r="VEL7" s="111"/>
      <c r="VEM7" s="111"/>
      <c r="VEN7" s="111"/>
      <c r="VEO7" s="111"/>
      <c r="VEP7" s="111"/>
      <c r="VEQ7" s="111"/>
      <c r="VER7" s="111"/>
      <c r="VES7" s="111"/>
      <c r="VET7" s="111"/>
      <c r="VEU7" s="111"/>
      <c r="VEV7" s="111"/>
      <c r="VEW7" s="111"/>
      <c r="VEX7" s="111"/>
      <c r="VEY7" s="111"/>
      <c r="VEZ7" s="111"/>
      <c r="VFA7" s="111"/>
      <c r="VFB7" s="111"/>
      <c r="VFC7" s="111"/>
      <c r="VFD7" s="111"/>
      <c r="VFE7" s="111"/>
      <c r="VFF7" s="111"/>
      <c r="VFG7" s="111"/>
      <c r="VFH7" s="111"/>
      <c r="VFI7" s="111"/>
      <c r="VFJ7" s="111"/>
      <c r="VFK7" s="111"/>
      <c r="VFL7" s="111"/>
      <c r="VFM7" s="111"/>
      <c r="VFN7" s="111"/>
      <c r="VFO7" s="111"/>
      <c r="VFP7" s="111"/>
      <c r="VFQ7" s="111"/>
      <c r="VFR7" s="111"/>
      <c r="VFS7" s="111"/>
      <c r="VFT7" s="111"/>
      <c r="VFU7" s="111"/>
      <c r="VFV7" s="111"/>
      <c r="VFW7" s="111"/>
      <c r="VFX7" s="111"/>
      <c r="VFY7" s="111"/>
      <c r="VFZ7" s="111"/>
      <c r="VGA7" s="111"/>
      <c r="VGB7" s="111"/>
      <c r="VGC7" s="111"/>
      <c r="VGD7" s="111"/>
      <c r="VGE7" s="111"/>
      <c r="VGF7" s="111"/>
      <c r="VGG7" s="111"/>
      <c r="VGH7" s="111"/>
      <c r="VGI7" s="111"/>
      <c r="VGJ7" s="111"/>
      <c r="VGK7" s="111"/>
      <c r="VGL7" s="111"/>
      <c r="VGM7" s="111"/>
      <c r="VGN7" s="111"/>
      <c r="VGO7" s="111"/>
      <c r="VGP7" s="111"/>
      <c r="VGQ7" s="111"/>
      <c r="VGR7" s="111"/>
      <c r="VGS7" s="111"/>
      <c r="VGT7" s="111"/>
      <c r="VGU7" s="111"/>
      <c r="VGV7" s="111"/>
      <c r="VGW7" s="111"/>
      <c r="VGX7" s="111"/>
      <c r="VGY7" s="111"/>
      <c r="VGZ7" s="111"/>
      <c r="VHA7" s="111"/>
      <c r="VHB7" s="111"/>
      <c r="VHC7" s="111"/>
      <c r="VHD7" s="111"/>
      <c r="VHE7" s="111"/>
      <c r="VHF7" s="111"/>
      <c r="VHG7" s="111"/>
      <c r="VHH7" s="111"/>
      <c r="VHI7" s="111"/>
      <c r="VHJ7" s="111"/>
      <c r="VHK7" s="111"/>
      <c r="VHL7" s="111"/>
      <c r="VHM7" s="111"/>
      <c r="VHN7" s="111"/>
      <c r="VHO7" s="111"/>
      <c r="VHP7" s="111"/>
      <c r="VHQ7" s="111"/>
      <c r="VHR7" s="111"/>
      <c r="VHS7" s="111"/>
      <c r="VHT7" s="111"/>
      <c r="VHU7" s="111"/>
      <c r="VHV7" s="111"/>
      <c r="VHW7" s="111"/>
      <c r="VHX7" s="111"/>
      <c r="VHY7" s="111"/>
      <c r="VHZ7" s="111"/>
      <c r="VIA7" s="111"/>
      <c r="VIB7" s="111"/>
      <c r="VIC7" s="111"/>
      <c r="VID7" s="111"/>
      <c r="VIE7" s="111"/>
      <c r="VIF7" s="111"/>
      <c r="VIG7" s="111"/>
      <c r="VIH7" s="111"/>
      <c r="VII7" s="111"/>
      <c r="VIJ7" s="111"/>
      <c r="VIK7" s="111"/>
      <c r="VIL7" s="111"/>
      <c r="VIM7" s="111"/>
      <c r="VIN7" s="111"/>
      <c r="VIO7" s="111"/>
      <c r="VIP7" s="111"/>
      <c r="VIQ7" s="111"/>
      <c r="VIR7" s="111"/>
      <c r="VIS7" s="111"/>
      <c r="VIT7" s="111"/>
      <c r="VIU7" s="111"/>
      <c r="VIV7" s="111"/>
      <c r="VIW7" s="111"/>
      <c r="VIX7" s="111"/>
      <c r="VIY7" s="111"/>
      <c r="VIZ7" s="111"/>
      <c r="VJA7" s="111"/>
      <c r="VJB7" s="111"/>
      <c r="VJC7" s="111"/>
      <c r="VJD7" s="111"/>
      <c r="VJE7" s="111"/>
      <c r="VJF7" s="111"/>
      <c r="VJG7" s="111"/>
      <c r="VJH7" s="111"/>
      <c r="VJI7" s="111"/>
      <c r="VJJ7" s="111"/>
      <c r="VJK7" s="111"/>
      <c r="VJL7" s="111"/>
      <c r="VJM7" s="111"/>
      <c r="VJN7" s="111"/>
      <c r="VJO7" s="111"/>
      <c r="VJP7" s="111"/>
      <c r="VJQ7" s="111"/>
      <c r="VJR7" s="111"/>
      <c r="VJS7" s="111"/>
      <c r="VJT7" s="111"/>
      <c r="VJU7" s="111"/>
      <c r="VJV7" s="111"/>
      <c r="VJW7" s="111"/>
      <c r="VJX7" s="111"/>
      <c r="VJY7" s="111"/>
      <c r="VJZ7" s="111"/>
      <c r="VKA7" s="111"/>
      <c r="VKB7" s="111"/>
      <c r="VKC7" s="111"/>
      <c r="VKD7" s="111"/>
      <c r="VKE7" s="111"/>
      <c r="VKF7" s="111"/>
      <c r="VKG7" s="111"/>
      <c r="VKH7" s="111"/>
      <c r="VKI7" s="111"/>
      <c r="VKJ7" s="111"/>
      <c r="VKK7" s="111"/>
      <c r="VKL7" s="111"/>
      <c r="VKM7" s="111"/>
      <c r="VKN7" s="111"/>
      <c r="VKO7" s="111"/>
      <c r="VKP7" s="111"/>
      <c r="VKQ7" s="111"/>
      <c r="VKR7" s="111"/>
      <c r="VKS7" s="111"/>
      <c r="VKT7" s="111"/>
      <c r="VKU7" s="111"/>
      <c r="VKV7" s="111"/>
      <c r="VKW7" s="111"/>
      <c r="VKX7" s="111"/>
      <c r="VKY7" s="111"/>
      <c r="VKZ7" s="111"/>
      <c r="VLA7" s="111"/>
      <c r="VLB7" s="111"/>
      <c r="VLC7" s="111"/>
      <c r="VLD7" s="111"/>
      <c r="VLE7" s="111"/>
      <c r="VLF7" s="111"/>
      <c r="VLG7" s="111"/>
      <c r="VLH7" s="111"/>
      <c r="VLI7" s="111"/>
      <c r="VLJ7" s="111"/>
      <c r="VLK7" s="111"/>
      <c r="VLL7" s="111"/>
      <c r="VLM7" s="111"/>
      <c r="VLN7" s="111"/>
      <c r="VLO7" s="111"/>
      <c r="VLP7" s="111"/>
      <c r="VLQ7" s="111"/>
      <c r="VLR7" s="111"/>
      <c r="VLS7" s="111"/>
      <c r="VLT7" s="111"/>
      <c r="VLU7" s="111"/>
      <c r="VLV7" s="111"/>
      <c r="VLW7" s="111"/>
      <c r="VLX7" s="111"/>
      <c r="VLY7" s="111"/>
      <c r="VLZ7" s="111"/>
      <c r="VMA7" s="111"/>
      <c r="VMB7" s="111"/>
      <c r="VMC7" s="111"/>
      <c r="VMD7" s="111"/>
      <c r="VME7" s="111"/>
      <c r="VMF7" s="111"/>
      <c r="VMG7" s="111"/>
      <c r="VMH7" s="111"/>
      <c r="VMI7" s="111"/>
      <c r="VMJ7" s="111"/>
      <c r="VMK7" s="111"/>
      <c r="VML7" s="111"/>
      <c r="VMM7" s="111"/>
      <c r="VMN7" s="111"/>
      <c r="VMO7" s="111"/>
      <c r="VMP7" s="111"/>
      <c r="VMQ7" s="111"/>
      <c r="VMR7" s="111"/>
      <c r="VMS7" s="111"/>
      <c r="VMT7" s="111"/>
      <c r="VMU7" s="111"/>
      <c r="VMV7" s="111"/>
      <c r="VMW7" s="111"/>
      <c r="VMX7" s="111"/>
      <c r="VMY7" s="111"/>
      <c r="VMZ7" s="111"/>
      <c r="VNA7" s="111"/>
      <c r="VNB7" s="111"/>
      <c r="VNC7" s="111"/>
      <c r="VND7" s="111"/>
      <c r="VNE7" s="111"/>
      <c r="VNF7" s="111"/>
      <c r="VNG7" s="111"/>
      <c r="VNH7" s="111"/>
      <c r="VNI7" s="111"/>
      <c r="VNJ7" s="111"/>
      <c r="VNK7" s="111"/>
      <c r="VNL7" s="111"/>
      <c r="VNM7" s="111"/>
      <c r="VNN7" s="111"/>
      <c r="VNO7" s="111"/>
      <c r="VNP7" s="111"/>
      <c r="VNQ7" s="111"/>
      <c r="VNR7" s="111"/>
      <c r="VNS7" s="111"/>
      <c r="VNT7" s="111"/>
      <c r="VNU7" s="111"/>
      <c r="VNV7" s="111"/>
      <c r="VNW7" s="111"/>
      <c r="VNX7" s="111"/>
      <c r="VNY7" s="111"/>
      <c r="VNZ7" s="111"/>
      <c r="VOA7" s="111"/>
      <c r="VOB7" s="111"/>
      <c r="VOC7" s="111"/>
      <c r="VOD7" s="111"/>
      <c r="VOE7" s="111"/>
      <c r="VOF7" s="111"/>
      <c r="VOG7" s="111"/>
      <c r="VOH7" s="111"/>
      <c r="VOI7" s="111"/>
      <c r="VOJ7" s="111"/>
      <c r="VOK7" s="111"/>
      <c r="VOL7" s="111"/>
      <c r="VOM7" s="111"/>
      <c r="VON7" s="111"/>
      <c r="VOO7" s="111"/>
      <c r="VOP7" s="111"/>
      <c r="VOQ7" s="111"/>
      <c r="VOR7" s="111"/>
      <c r="VOS7" s="111"/>
      <c r="VOT7" s="111"/>
      <c r="VOU7" s="111"/>
      <c r="VOV7" s="111"/>
      <c r="VOW7" s="111"/>
      <c r="VOX7" s="111"/>
      <c r="VOY7" s="111"/>
      <c r="VOZ7" s="111"/>
      <c r="VPA7" s="111"/>
      <c r="VPB7" s="111"/>
      <c r="VPC7" s="111"/>
      <c r="VPD7" s="111"/>
      <c r="VPE7" s="111"/>
      <c r="VPF7" s="111"/>
      <c r="VPG7" s="111"/>
      <c r="VPH7" s="111"/>
      <c r="VPI7" s="111"/>
      <c r="VPJ7" s="111"/>
      <c r="VPK7" s="111"/>
      <c r="VPL7" s="111"/>
      <c r="VPM7" s="111"/>
      <c r="VPN7" s="111"/>
      <c r="VPO7" s="111"/>
      <c r="VPP7" s="111"/>
      <c r="VPQ7" s="111"/>
      <c r="VPR7" s="111"/>
      <c r="VPS7" s="111"/>
      <c r="VPT7" s="111"/>
      <c r="VPU7" s="111"/>
      <c r="VPV7" s="111"/>
      <c r="VPW7" s="111"/>
      <c r="VPX7" s="111"/>
      <c r="VPY7" s="111"/>
      <c r="VPZ7" s="111"/>
      <c r="VQA7" s="111"/>
      <c r="VQB7" s="111"/>
      <c r="VQC7" s="111"/>
      <c r="VQD7" s="111"/>
      <c r="VQE7" s="111"/>
      <c r="VQF7" s="111"/>
      <c r="VQG7" s="111"/>
      <c r="VQH7" s="111"/>
      <c r="VQI7" s="111"/>
      <c r="VQJ7" s="111"/>
      <c r="VQK7" s="111"/>
      <c r="VQL7" s="111"/>
      <c r="VQM7" s="111"/>
      <c r="VQN7" s="111"/>
      <c r="VQO7" s="111"/>
      <c r="VQP7" s="111"/>
      <c r="VQQ7" s="111"/>
      <c r="VQR7" s="111"/>
      <c r="VQS7" s="111"/>
      <c r="VQT7" s="111"/>
      <c r="VQU7" s="111"/>
      <c r="VQV7" s="111"/>
      <c r="VQW7" s="111"/>
      <c r="VQX7" s="111"/>
      <c r="VQY7" s="111"/>
      <c r="VQZ7" s="111"/>
      <c r="VRA7" s="111"/>
      <c r="VRB7" s="111"/>
      <c r="VRC7" s="111"/>
      <c r="VRD7" s="111"/>
      <c r="VRE7" s="111"/>
      <c r="VRF7" s="111"/>
      <c r="VRG7" s="111"/>
      <c r="VRH7" s="111"/>
      <c r="VRI7" s="111"/>
      <c r="VRJ7" s="111"/>
      <c r="VRK7" s="111"/>
      <c r="VRL7" s="111"/>
      <c r="VRM7" s="111"/>
      <c r="VRN7" s="111"/>
      <c r="VRO7" s="111"/>
      <c r="VRP7" s="111"/>
      <c r="VRQ7" s="111"/>
      <c r="VRR7" s="111"/>
      <c r="VRS7" s="111"/>
      <c r="VRT7" s="111"/>
      <c r="VRU7" s="111"/>
      <c r="VRV7" s="111"/>
      <c r="VRW7" s="111"/>
      <c r="VRX7" s="111"/>
      <c r="VRY7" s="111"/>
      <c r="VRZ7" s="111"/>
      <c r="VSA7" s="111"/>
      <c r="VSB7" s="111"/>
      <c r="VSC7" s="111"/>
      <c r="VSD7" s="111"/>
      <c r="VSE7" s="111"/>
      <c r="VSF7" s="111"/>
      <c r="VSG7" s="111"/>
      <c r="VSH7" s="111"/>
      <c r="VSI7" s="111"/>
      <c r="VSJ7" s="111"/>
      <c r="VSK7" s="111"/>
      <c r="VSL7" s="111"/>
      <c r="VSM7" s="111"/>
      <c r="VSN7" s="111"/>
      <c r="VSO7" s="111"/>
      <c r="VSP7" s="111"/>
      <c r="VSQ7" s="111"/>
      <c r="VSR7" s="111"/>
      <c r="VSS7" s="111"/>
      <c r="VST7" s="111"/>
      <c r="VSU7" s="111"/>
      <c r="VSV7" s="111"/>
      <c r="VSW7" s="111"/>
      <c r="VSX7" s="111"/>
      <c r="VSY7" s="111"/>
      <c r="VSZ7" s="111"/>
      <c r="VTA7" s="111"/>
      <c r="VTB7" s="111"/>
      <c r="VTC7" s="111"/>
      <c r="VTD7" s="111"/>
      <c r="VTE7" s="111"/>
      <c r="VTF7" s="111"/>
      <c r="VTG7" s="111"/>
      <c r="VTH7" s="111"/>
      <c r="VTI7" s="111"/>
      <c r="VTJ7" s="111"/>
      <c r="VTK7" s="111"/>
      <c r="VTL7" s="111"/>
      <c r="VTM7" s="111"/>
      <c r="VTN7" s="111"/>
      <c r="VTO7" s="111"/>
      <c r="VTP7" s="111"/>
      <c r="VTQ7" s="111"/>
      <c r="VTR7" s="111"/>
      <c r="VTS7" s="111"/>
      <c r="VTT7" s="111"/>
      <c r="VTU7" s="111"/>
      <c r="VTV7" s="111"/>
      <c r="VTW7" s="111"/>
      <c r="VTX7" s="111"/>
      <c r="VTY7" s="111"/>
      <c r="VTZ7" s="111"/>
      <c r="VUA7" s="111"/>
      <c r="VUB7" s="111"/>
      <c r="VUC7" s="111"/>
      <c r="VUD7" s="111"/>
      <c r="VUE7" s="111"/>
      <c r="VUF7" s="111"/>
      <c r="VUG7" s="111"/>
      <c r="VUH7" s="111"/>
      <c r="VUI7" s="111"/>
      <c r="VUJ7" s="111"/>
      <c r="VUK7" s="111"/>
      <c r="VUL7" s="111"/>
      <c r="VUM7" s="111"/>
      <c r="VUN7" s="111"/>
      <c r="VUO7" s="111"/>
      <c r="VUP7" s="111"/>
      <c r="VUQ7" s="111"/>
      <c r="VUR7" s="111"/>
      <c r="VUS7" s="111"/>
      <c r="VUT7" s="111"/>
      <c r="VUU7" s="111"/>
      <c r="VUV7" s="111"/>
      <c r="VUW7" s="111"/>
      <c r="VUX7" s="111"/>
      <c r="VUY7" s="111"/>
      <c r="VUZ7" s="111"/>
      <c r="VVA7" s="111"/>
      <c r="VVB7" s="111"/>
      <c r="VVC7" s="111"/>
      <c r="VVD7" s="111"/>
      <c r="VVE7" s="111"/>
      <c r="VVF7" s="111"/>
      <c r="VVG7" s="111"/>
      <c r="VVH7" s="111"/>
      <c r="VVI7" s="111"/>
      <c r="VVJ7" s="111"/>
      <c r="VVK7" s="111"/>
      <c r="VVL7" s="111"/>
      <c r="VVM7" s="111"/>
      <c r="VVN7" s="111"/>
      <c r="VVO7" s="111"/>
      <c r="VVP7" s="111"/>
      <c r="VVQ7" s="111"/>
      <c r="VVR7" s="111"/>
      <c r="VVS7" s="111"/>
      <c r="VVT7" s="111"/>
      <c r="VVU7" s="111"/>
      <c r="VVV7" s="111"/>
      <c r="VVW7" s="111"/>
      <c r="VVX7" s="111"/>
      <c r="VVY7" s="111"/>
      <c r="VVZ7" s="111"/>
      <c r="VWA7" s="111"/>
      <c r="VWB7" s="111"/>
      <c r="VWC7" s="111"/>
      <c r="VWD7" s="111"/>
      <c r="VWE7" s="111"/>
      <c r="VWF7" s="111"/>
      <c r="VWG7" s="111"/>
      <c r="VWH7" s="111"/>
      <c r="VWI7" s="111"/>
      <c r="VWJ7" s="111"/>
      <c r="VWK7" s="111"/>
      <c r="VWL7" s="111"/>
      <c r="VWM7" s="111"/>
      <c r="VWN7" s="111"/>
      <c r="VWO7" s="111"/>
      <c r="VWP7" s="111"/>
      <c r="VWQ7" s="111"/>
      <c r="VWR7" s="111"/>
      <c r="VWS7" s="111"/>
      <c r="VWT7" s="111"/>
      <c r="VWU7" s="111"/>
      <c r="VWV7" s="111"/>
      <c r="VWW7" s="111"/>
      <c r="VWX7" s="111"/>
      <c r="VWY7" s="111"/>
      <c r="VWZ7" s="111"/>
      <c r="VXA7" s="111"/>
      <c r="VXB7" s="111"/>
      <c r="VXC7" s="111"/>
      <c r="VXD7" s="111"/>
      <c r="VXE7" s="111"/>
      <c r="VXF7" s="111"/>
      <c r="VXG7" s="111"/>
      <c r="VXH7" s="111"/>
      <c r="VXI7" s="111"/>
      <c r="VXJ7" s="111"/>
      <c r="VXK7" s="111"/>
      <c r="VXL7" s="111"/>
      <c r="VXM7" s="111"/>
      <c r="VXN7" s="111"/>
      <c r="VXO7" s="111"/>
      <c r="VXP7" s="111"/>
      <c r="VXQ7" s="111"/>
      <c r="VXR7" s="111"/>
      <c r="VXS7" s="111"/>
      <c r="VXT7" s="111"/>
      <c r="VXU7" s="111"/>
      <c r="VXV7" s="111"/>
      <c r="VXW7" s="111"/>
      <c r="VXX7" s="111"/>
      <c r="VXY7" s="111"/>
      <c r="VXZ7" s="111"/>
      <c r="VYA7" s="111"/>
      <c r="VYB7" s="111"/>
      <c r="VYC7" s="111"/>
      <c r="VYD7" s="111"/>
      <c r="VYE7" s="111"/>
      <c r="VYF7" s="111"/>
      <c r="VYG7" s="111"/>
      <c r="VYH7" s="111"/>
      <c r="VYI7" s="111"/>
      <c r="VYJ7" s="111"/>
      <c r="VYK7" s="111"/>
      <c r="VYL7" s="111"/>
      <c r="VYM7" s="111"/>
      <c r="VYN7" s="111"/>
      <c r="VYO7" s="111"/>
      <c r="VYP7" s="111"/>
      <c r="VYQ7" s="111"/>
      <c r="VYR7" s="111"/>
      <c r="VYS7" s="111"/>
      <c r="VYT7" s="111"/>
      <c r="VYU7" s="111"/>
      <c r="VYV7" s="111"/>
      <c r="VYW7" s="111"/>
      <c r="VYX7" s="111"/>
      <c r="VYY7" s="111"/>
      <c r="VYZ7" s="111"/>
      <c r="VZA7" s="111"/>
      <c r="VZB7" s="111"/>
      <c r="VZC7" s="111"/>
      <c r="VZD7" s="111"/>
      <c r="VZE7" s="111"/>
      <c r="VZF7" s="111"/>
      <c r="VZG7" s="111"/>
      <c r="VZH7" s="111"/>
      <c r="VZI7" s="111"/>
      <c r="VZJ7" s="111"/>
      <c r="VZK7" s="111"/>
      <c r="VZL7" s="111"/>
      <c r="VZM7" s="111"/>
      <c r="VZN7" s="111"/>
      <c r="VZO7" s="111"/>
      <c r="VZP7" s="111"/>
      <c r="VZQ7" s="111"/>
      <c r="VZR7" s="111"/>
      <c r="VZS7" s="111"/>
      <c r="VZT7" s="111"/>
      <c r="VZU7" s="111"/>
      <c r="VZV7" s="111"/>
      <c r="VZW7" s="111"/>
      <c r="VZX7" s="111"/>
      <c r="VZY7" s="111"/>
      <c r="VZZ7" s="111"/>
      <c r="WAA7" s="111"/>
      <c r="WAB7" s="111"/>
      <c r="WAC7" s="111"/>
      <c r="WAD7" s="111"/>
      <c r="WAE7" s="111"/>
      <c r="WAF7" s="111"/>
      <c r="WAG7" s="111"/>
      <c r="WAH7" s="111"/>
      <c r="WAI7" s="111"/>
      <c r="WAJ7" s="111"/>
      <c r="WAK7" s="111"/>
      <c r="WAL7" s="111"/>
      <c r="WAM7" s="111"/>
      <c r="WAN7" s="111"/>
      <c r="WAO7" s="111"/>
      <c r="WAP7" s="111"/>
      <c r="WAQ7" s="111"/>
      <c r="WAR7" s="111"/>
      <c r="WAS7" s="111"/>
      <c r="WAT7" s="111"/>
      <c r="WAU7" s="111"/>
      <c r="WAV7" s="111"/>
      <c r="WAW7" s="111"/>
      <c r="WAX7" s="111"/>
      <c r="WAY7" s="111"/>
      <c r="WAZ7" s="111"/>
      <c r="WBA7" s="111"/>
      <c r="WBB7" s="111"/>
      <c r="WBC7" s="111"/>
      <c r="WBD7" s="111"/>
      <c r="WBE7" s="111"/>
      <c r="WBF7" s="111"/>
      <c r="WBG7" s="111"/>
      <c r="WBH7" s="111"/>
      <c r="WBI7" s="111"/>
      <c r="WBJ7" s="111"/>
      <c r="WBK7" s="111"/>
      <c r="WBL7" s="111"/>
      <c r="WBM7" s="111"/>
      <c r="WBN7" s="111"/>
      <c r="WBO7" s="111"/>
      <c r="WBP7" s="111"/>
      <c r="WBQ7" s="111"/>
      <c r="WBR7" s="111"/>
      <c r="WBS7" s="111"/>
      <c r="WBT7" s="111"/>
      <c r="WBU7" s="111"/>
      <c r="WBV7" s="111"/>
      <c r="WBW7" s="111"/>
      <c r="WBX7" s="111"/>
      <c r="WBY7" s="111"/>
      <c r="WBZ7" s="111"/>
      <c r="WCA7" s="111"/>
      <c r="WCB7" s="111"/>
      <c r="WCC7" s="111"/>
      <c r="WCD7" s="111"/>
      <c r="WCE7" s="111"/>
      <c r="WCF7" s="111"/>
      <c r="WCG7" s="111"/>
      <c r="WCH7" s="111"/>
      <c r="WCI7" s="111"/>
      <c r="WCJ7" s="111"/>
      <c r="WCK7" s="111"/>
      <c r="WCL7" s="111"/>
      <c r="WCM7" s="111"/>
      <c r="WCN7" s="111"/>
      <c r="WCO7" s="111"/>
      <c r="WCP7" s="111"/>
      <c r="WCQ7" s="111"/>
      <c r="WCR7" s="111"/>
      <c r="WCS7" s="111"/>
      <c r="WCT7" s="111"/>
      <c r="WCU7" s="111"/>
      <c r="WCV7" s="111"/>
      <c r="WCW7" s="111"/>
      <c r="WCX7" s="111"/>
      <c r="WCY7" s="111"/>
      <c r="WCZ7" s="111"/>
      <c r="WDA7" s="111"/>
      <c r="WDB7" s="111"/>
      <c r="WDC7" s="111"/>
      <c r="WDD7" s="111"/>
      <c r="WDE7" s="111"/>
      <c r="WDF7" s="111"/>
      <c r="WDG7" s="111"/>
      <c r="WDH7" s="111"/>
      <c r="WDI7" s="111"/>
      <c r="WDJ7" s="111"/>
      <c r="WDK7" s="111"/>
      <c r="WDL7" s="111"/>
      <c r="WDM7" s="111"/>
      <c r="WDN7" s="111"/>
      <c r="WDO7" s="111"/>
      <c r="WDP7" s="111"/>
      <c r="WDQ7" s="111"/>
      <c r="WDR7" s="111"/>
      <c r="WDS7" s="111"/>
      <c r="WDT7" s="111"/>
      <c r="WDU7" s="111"/>
      <c r="WDV7" s="111"/>
      <c r="WDW7" s="111"/>
      <c r="WDX7" s="111"/>
      <c r="WDY7" s="111"/>
      <c r="WDZ7" s="111"/>
      <c r="WEA7" s="111"/>
      <c r="WEB7" s="111"/>
      <c r="WEC7" s="111"/>
      <c r="WED7" s="111"/>
      <c r="WEE7" s="111"/>
      <c r="WEF7" s="111"/>
      <c r="WEG7" s="111"/>
      <c r="WEH7" s="111"/>
      <c r="WEI7" s="111"/>
      <c r="WEJ7" s="111"/>
      <c r="WEK7" s="111"/>
      <c r="WEL7" s="111"/>
      <c r="WEM7" s="111"/>
      <c r="WEN7" s="111"/>
      <c r="WEO7" s="111"/>
      <c r="WEP7" s="111"/>
      <c r="WEQ7" s="111"/>
      <c r="WER7" s="111"/>
      <c r="WES7" s="111"/>
      <c r="WET7" s="111"/>
      <c r="WEU7" s="111"/>
      <c r="WEV7" s="111"/>
      <c r="WEW7" s="111"/>
      <c r="WEX7" s="111"/>
      <c r="WEY7" s="111"/>
      <c r="WEZ7" s="111"/>
      <c r="WFA7" s="111"/>
      <c r="WFB7" s="111"/>
      <c r="WFC7" s="111"/>
      <c r="WFD7" s="111"/>
      <c r="WFE7" s="111"/>
      <c r="WFF7" s="111"/>
      <c r="WFG7" s="111"/>
      <c r="WFH7" s="111"/>
      <c r="WFI7" s="111"/>
      <c r="WFJ7" s="111"/>
      <c r="WFK7" s="111"/>
      <c r="WFL7" s="111"/>
      <c r="WFM7" s="111"/>
      <c r="WFN7" s="111"/>
      <c r="WFO7" s="111"/>
      <c r="WFP7" s="111"/>
      <c r="WFQ7" s="111"/>
      <c r="WFR7" s="111"/>
      <c r="WFS7" s="111"/>
      <c r="WFT7" s="111"/>
      <c r="WFU7" s="111"/>
      <c r="WFV7" s="111"/>
      <c r="WFW7" s="111"/>
      <c r="WFX7" s="111"/>
      <c r="WFY7" s="111"/>
      <c r="WFZ7" s="111"/>
      <c r="WGA7" s="111"/>
      <c r="WGB7" s="111"/>
      <c r="WGC7" s="111"/>
      <c r="WGD7" s="111"/>
      <c r="WGE7" s="111"/>
      <c r="WGF7" s="111"/>
      <c r="WGG7" s="111"/>
      <c r="WGH7" s="111"/>
      <c r="WGI7" s="111"/>
      <c r="WGJ7" s="111"/>
      <c r="WGK7" s="111"/>
      <c r="WGL7" s="111"/>
      <c r="WGM7" s="111"/>
      <c r="WGN7" s="111"/>
      <c r="WGO7" s="111"/>
      <c r="WGP7" s="111"/>
      <c r="WGQ7" s="111"/>
      <c r="WGR7" s="111"/>
      <c r="WGS7" s="111"/>
      <c r="WGT7" s="111"/>
      <c r="WGU7" s="111"/>
      <c r="WGV7" s="111"/>
      <c r="WGW7" s="111"/>
      <c r="WGX7" s="111"/>
      <c r="WGY7" s="111"/>
      <c r="WGZ7" s="111"/>
      <c r="WHA7" s="111"/>
      <c r="WHB7" s="111"/>
      <c r="WHC7" s="111"/>
      <c r="WHD7" s="111"/>
      <c r="WHE7" s="111"/>
      <c r="WHF7" s="111"/>
      <c r="WHG7" s="111"/>
      <c r="WHH7" s="111"/>
      <c r="WHI7" s="111"/>
      <c r="WHJ7" s="111"/>
      <c r="WHK7" s="111"/>
      <c r="WHL7" s="111"/>
      <c r="WHM7" s="111"/>
      <c r="WHN7" s="111"/>
      <c r="WHO7" s="111"/>
      <c r="WHP7" s="111"/>
      <c r="WHQ7" s="111"/>
      <c r="WHR7" s="111"/>
      <c r="WHS7" s="111"/>
      <c r="WHT7" s="111"/>
      <c r="WHU7" s="111"/>
      <c r="WHV7" s="111"/>
      <c r="WHW7" s="111"/>
      <c r="WHX7" s="111"/>
      <c r="WHY7" s="111"/>
      <c r="WHZ7" s="111"/>
      <c r="WIA7" s="111"/>
      <c r="WIB7" s="111"/>
      <c r="WIC7" s="111"/>
      <c r="WID7" s="111"/>
      <c r="WIE7" s="111"/>
      <c r="WIF7" s="111"/>
      <c r="WIG7" s="111"/>
      <c r="WIH7" s="111"/>
      <c r="WII7" s="111"/>
      <c r="WIJ7" s="111"/>
      <c r="WIK7" s="111"/>
      <c r="WIL7" s="111"/>
      <c r="WIM7" s="111"/>
      <c r="WIN7" s="111"/>
      <c r="WIO7" s="111"/>
      <c r="WIP7" s="111"/>
      <c r="WIQ7" s="111"/>
      <c r="WIR7" s="111"/>
      <c r="WIS7" s="111"/>
      <c r="WIT7" s="111"/>
      <c r="WIU7" s="111"/>
      <c r="WIV7" s="111"/>
      <c r="WIW7" s="111"/>
      <c r="WIX7" s="111"/>
      <c r="WIY7" s="111"/>
      <c r="WIZ7" s="111"/>
      <c r="WJA7" s="111"/>
      <c r="WJB7" s="111"/>
      <c r="WJC7" s="111"/>
      <c r="WJD7" s="111"/>
      <c r="WJE7" s="111"/>
      <c r="WJF7" s="111"/>
      <c r="WJG7" s="111"/>
      <c r="WJH7" s="111"/>
      <c r="WJI7" s="111"/>
      <c r="WJJ7" s="111"/>
      <c r="WJK7" s="111"/>
      <c r="WJL7" s="111"/>
      <c r="WJM7" s="111"/>
      <c r="WJN7" s="111"/>
      <c r="WJO7" s="111"/>
      <c r="WJP7" s="111"/>
      <c r="WJQ7" s="111"/>
      <c r="WJR7" s="111"/>
      <c r="WJS7" s="111"/>
      <c r="WJT7" s="111"/>
      <c r="WJU7" s="111"/>
      <c r="WJV7" s="111"/>
      <c r="WJW7" s="111"/>
      <c r="WJX7" s="111"/>
      <c r="WJY7" s="111"/>
      <c r="WJZ7" s="111"/>
      <c r="WKA7" s="111"/>
      <c r="WKB7" s="111"/>
      <c r="WKC7" s="111"/>
      <c r="WKD7" s="111"/>
      <c r="WKE7" s="111"/>
      <c r="WKF7" s="111"/>
      <c r="WKG7" s="111"/>
      <c r="WKH7" s="111"/>
      <c r="WKI7" s="111"/>
      <c r="WKJ7" s="111"/>
      <c r="WKK7" s="111"/>
      <c r="WKL7" s="111"/>
      <c r="WKM7" s="111"/>
      <c r="WKN7" s="111"/>
      <c r="WKO7" s="111"/>
      <c r="WKP7" s="111"/>
      <c r="WKQ7" s="111"/>
      <c r="WKR7" s="111"/>
      <c r="WKS7" s="111"/>
      <c r="WKT7" s="111"/>
      <c r="WKU7" s="111"/>
      <c r="WKV7" s="111"/>
      <c r="WKW7" s="111"/>
      <c r="WKX7" s="111"/>
      <c r="WKY7" s="111"/>
      <c r="WKZ7" s="111"/>
      <c r="WLA7" s="111"/>
      <c r="WLB7" s="111"/>
      <c r="WLC7" s="111"/>
      <c r="WLD7" s="111"/>
      <c r="WLE7" s="111"/>
      <c r="WLF7" s="111"/>
      <c r="WLG7" s="111"/>
      <c r="WLH7" s="111"/>
      <c r="WLI7" s="111"/>
      <c r="WLJ7" s="111"/>
      <c r="WLK7" s="111"/>
      <c r="WLL7" s="111"/>
      <c r="WLM7" s="111"/>
      <c r="WLN7" s="111"/>
      <c r="WLO7" s="111"/>
      <c r="WLP7" s="111"/>
      <c r="WLQ7" s="111"/>
      <c r="WLR7" s="111"/>
      <c r="WLS7" s="111"/>
      <c r="WLT7" s="111"/>
      <c r="WLU7" s="111"/>
      <c r="WLV7" s="111"/>
      <c r="WLW7" s="111"/>
      <c r="WLX7" s="111"/>
      <c r="WLY7" s="111"/>
      <c r="WLZ7" s="111"/>
      <c r="WMA7" s="111"/>
      <c r="WMB7" s="111"/>
      <c r="WMC7" s="111"/>
      <c r="WMD7" s="111"/>
      <c r="WME7" s="111"/>
      <c r="WMF7" s="111"/>
      <c r="WMG7" s="111"/>
      <c r="WMH7" s="111"/>
      <c r="WMI7" s="111"/>
      <c r="WMJ7" s="111"/>
      <c r="WMK7" s="111"/>
      <c r="WML7" s="111"/>
      <c r="WMM7" s="111"/>
      <c r="WMN7" s="111"/>
      <c r="WMO7" s="111"/>
      <c r="WMP7" s="111"/>
      <c r="WMQ7" s="111"/>
      <c r="WMR7" s="111"/>
      <c r="WMS7" s="111"/>
      <c r="WMT7" s="111"/>
      <c r="WMU7" s="111"/>
      <c r="WMV7" s="111"/>
      <c r="WMW7" s="111"/>
      <c r="WMX7" s="111"/>
      <c r="WMY7" s="111"/>
      <c r="WMZ7" s="111"/>
      <c r="WNA7" s="111"/>
      <c r="WNB7" s="111"/>
      <c r="WNC7" s="111"/>
      <c r="WND7" s="111"/>
      <c r="WNE7" s="111"/>
      <c r="WNF7" s="111"/>
      <c r="WNG7" s="111"/>
      <c r="WNH7" s="111"/>
      <c r="WNI7" s="111"/>
      <c r="WNJ7" s="111"/>
      <c r="WNK7" s="111"/>
      <c r="WNL7" s="111"/>
      <c r="WNM7" s="111"/>
      <c r="WNN7" s="111"/>
      <c r="WNO7" s="111"/>
      <c r="WNP7" s="111"/>
      <c r="WNQ7" s="111"/>
      <c r="WNR7" s="111"/>
      <c r="WNS7" s="111"/>
      <c r="WNT7" s="111"/>
      <c r="WNU7" s="111"/>
      <c r="WNV7" s="111"/>
      <c r="WNW7" s="111"/>
      <c r="WNX7" s="111"/>
      <c r="WNY7" s="111"/>
      <c r="WNZ7" s="111"/>
      <c r="WOA7" s="111"/>
      <c r="WOB7" s="111"/>
      <c r="WOC7" s="111"/>
      <c r="WOD7" s="111"/>
      <c r="WOE7" s="111"/>
      <c r="WOF7" s="111"/>
      <c r="WOG7" s="111"/>
      <c r="WOH7" s="111"/>
      <c r="WOI7" s="111"/>
      <c r="WOJ7" s="111"/>
      <c r="WOK7" s="111"/>
      <c r="WOL7" s="111"/>
      <c r="WOM7" s="111"/>
      <c r="WON7" s="111"/>
      <c r="WOO7" s="111"/>
      <c r="WOP7" s="111"/>
      <c r="WOQ7" s="111"/>
      <c r="WOR7" s="111"/>
      <c r="WOS7" s="111"/>
      <c r="WOT7" s="111"/>
      <c r="WOU7" s="111"/>
      <c r="WOV7" s="111"/>
      <c r="WOW7" s="111"/>
      <c r="WOX7" s="111"/>
      <c r="WOY7" s="111"/>
      <c r="WOZ7" s="111"/>
      <c r="WPA7" s="111"/>
      <c r="WPB7" s="111"/>
      <c r="WPC7" s="111"/>
      <c r="WPD7" s="111"/>
      <c r="WPE7" s="111"/>
      <c r="WPF7" s="111"/>
      <c r="WPG7" s="111"/>
      <c r="WPH7" s="111"/>
      <c r="WPI7" s="111"/>
      <c r="WPJ7" s="111"/>
      <c r="WPK7" s="111"/>
      <c r="WPL7" s="111"/>
      <c r="WPM7" s="111"/>
      <c r="WPN7" s="111"/>
      <c r="WPO7" s="111"/>
      <c r="WPP7" s="111"/>
      <c r="WPQ7" s="111"/>
      <c r="WPR7" s="111"/>
      <c r="WPS7" s="111"/>
      <c r="WPT7" s="111"/>
      <c r="WPU7" s="111"/>
      <c r="WPV7" s="111"/>
      <c r="WPW7" s="111"/>
      <c r="WPX7" s="111"/>
      <c r="WPY7" s="111"/>
      <c r="WPZ7" s="111"/>
      <c r="WQA7" s="111"/>
      <c r="WQB7" s="111"/>
      <c r="WQC7" s="111"/>
      <c r="WQD7" s="111"/>
      <c r="WQE7" s="111"/>
      <c r="WQF7" s="111"/>
      <c r="WQG7" s="111"/>
      <c r="WQH7" s="111"/>
      <c r="WQI7" s="111"/>
      <c r="WQJ7" s="111"/>
      <c r="WQK7" s="111"/>
      <c r="WQL7" s="111"/>
      <c r="WQM7" s="111"/>
      <c r="WQN7" s="111"/>
      <c r="WQO7" s="111"/>
      <c r="WQP7" s="111"/>
      <c r="WQQ7" s="111"/>
      <c r="WQR7" s="111"/>
      <c r="WQS7" s="111"/>
      <c r="WQT7" s="111"/>
      <c r="WQU7" s="111"/>
      <c r="WQV7" s="111"/>
      <c r="WQW7" s="111"/>
      <c r="WQX7" s="111"/>
      <c r="WQY7" s="111"/>
      <c r="WQZ7" s="111"/>
      <c r="WRA7" s="111"/>
      <c r="WRB7" s="111"/>
      <c r="WRC7" s="111"/>
      <c r="WRD7" s="111"/>
      <c r="WRE7" s="111"/>
      <c r="WRF7" s="111"/>
      <c r="WRG7" s="111"/>
      <c r="WRH7" s="111"/>
      <c r="WRI7" s="111"/>
      <c r="WRJ7" s="111"/>
      <c r="WRK7" s="111"/>
      <c r="WRL7" s="111"/>
      <c r="WRM7" s="111"/>
      <c r="WRN7" s="111"/>
      <c r="WRO7" s="111"/>
      <c r="WRP7" s="111"/>
      <c r="WRQ7" s="111"/>
      <c r="WRR7" s="111"/>
      <c r="WRS7" s="111"/>
      <c r="WRT7" s="111"/>
      <c r="WRU7" s="111"/>
      <c r="WRV7" s="111"/>
      <c r="WRW7" s="111"/>
      <c r="WRX7" s="111"/>
      <c r="WRY7" s="111"/>
      <c r="WRZ7" s="111"/>
      <c r="WSA7" s="111"/>
      <c r="WSB7" s="111"/>
      <c r="WSC7" s="111"/>
      <c r="WSD7" s="111"/>
      <c r="WSE7" s="111"/>
      <c r="WSF7" s="111"/>
      <c r="WSG7" s="111"/>
      <c r="WSH7" s="111"/>
      <c r="WSI7" s="111"/>
      <c r="WSJ7" s="111"/>
      <c r="WSK7" s="111"/>
      <c r="WSL7" s="111"/>
      <c r="WSM7" s="111"/>
      <c r="WSN7" s="111"/>
      <c r="WSO7" s="111"/>
      <c r="WSP7" s="111"/>
      <c r="WSQ7" s="111"/>
      <c r="WSR7" s="111"/>
      <c r="WSS7" s="111"/>
      <c r="WST7" s="111"/>
      <c r="WSU7" s="111"/>
      <c r="WSV7" s="111"/>
      <c r="WSW7" s="111"/>
      <c r="WSX7" s="111"/>
      <c r="WSY7" s="111"/>
      <c r="WSZ7" s="111"/>
      <c r="WTA7" s="111"/>
      <c r="WTB7" s="111"/>
      <c r="WTC7" s="111"/>
      <c r="WTD7" s="111"/>
      <c r="WTE7" s="111"/>
      <c r="WTF7" s="111"/>
      <c r="WTG7" s="111"/>
      <c r="WTH7" s="111"/>
      <c r="WTI7" s="111"/>
      <c r="WTJ7" s="111"/>
      <c r="WTK7" s="111"/>
      <c r="WTL7" s="111"/>
      <c r="WTM7" s="111"/>
      <c r="WTN7" s="111"/>
      <c r="WTO7" s="111"/>
      <c r="WTP7" s="111"/>
      <c r="WTQ7" s="111"/>
      <c r="WTR7" s="111"/>
      <c r="WTS7" s="111"/>
      <c r="WTT7" s="111"/>
      <c r="WTU7" s="111"/>
      <c r="WTV7" s="111"/>
      <c r="WTW7" s="111"/>
      <c r="WTX7" s="111"/>
      <c r="WTY7" s="111"/>
      <c r="WTZ7" s="111"/>
      <c r="WUA7" s="111"/>
      <c r="WUB7" s="111"/>
      <c r="WUC7" s="111"/>
      <c r="WUD7" s="111"/>
      <c r="WUE7" s="111"/>
      <c r="WUF7" s="111"/>
      <c r="WUG7" s="111"/>
      <c r="WUH7" s="111"/>
      <c r="WUI7" s="111"/>
      <c r="WUJ7" s="111"/>
      <c r="WUK7" s="111"/>
      <c r="WUL7" s="111"/>
      <c r="WUM7" s="111"/>
      <c r="WUN7" s="111"/>
      <c r="WUO7" s="111"/>
      <c r="WUP7" s="111"/>
      <c r="WUQ7" s="111"/>
      <c r="WUR7" s="111"/>
      <c r="WUS7" s="111"/>
      <c r="WUT7" s="111"/>
      <c r="WUU7" s="111"/>
      <c r="WUV7" s="111"/>
      <c r="WUW7" s="111"/>
      <c r="WUX7" s="111"/>
      <c r="WUY7" s="111"/>
      <c r="WUZ7" s="111"/>
      <c r="WVA7" s="111"/>
      <c r="WVB7" s="111"/>
      <c r="WVC7" s="111"/>
      <c r="WVD7" s="111"/>
      <c r="WVE7" s="111"/>
      <c r="WVF7" s="111"/>
      <c r="WVG7" s="111"/>
      <c r="WVH7" s="111"/>
      <c r="WVI7" s="111"/>
      <c r="WVJ7" s="111"/>
      <c r="WVK7" s="111"/>
      <c r="WVL7" s="111"/>
      <c r="WVM7" s="111"/>
      <c r="WVN7" s="111"/>
      <c r="WVO7" s="111"/>
      <c r="WVP7" s="111"/>
      <c r="WVQ7" s="111"/>
      <c r="WVR7" s="111"/>
      <c r="WVS7" s="111"/>
      <c r="WVT7" s="111"/>
      <c r="WVU7" s="111"/>
      <c r="WVV7" s="111"/>
      <c r="WVW7" s="111"/>
      <c r="WVX7" s="111"/>
      <c r="WVY7" s="111"/>
      <c r="WVZ7" s="111"/>
      <c r="WWA7" s="111"/>
      <c r="WWB7" s="111"/>
      <c r="WWC7" s="111"/>
      <c r="WWD7" s="111"/>
      <c r="WWE7" s="111"/>
      <c r="WWF7" s="111"/>
      <c r="WWG7" s="111"/>
      <c r="WWH7" s="111"/>
      <c r="WWI7" s="111"/>
      <c r="WWJ7" s="111"/>
      <c r="WWK7" s="111"/>
      <c r="WWL7" s="111"/>
      <c r="WWM7" s="111"/>
      <c r="WWN7" s="111"/>
      <c r="WWO7" s="111"/>
      <c r="WWP7" s="111"/>
      <c r="WWQ7" s="111"/>
      <c r="WWR7" s="111"/>
      <c r="WWS7" s="111"/>
      <c r="WWT7" s="111"/>
      <c r="WWU7" s="111"/>
      <c r="WWV7" s="111"/>
      <c r="WWW7" s="111"/>
      <c r="WWX7" s="111"/>
      <c r="WWY7" s="111"/>
      <c r="WWZ7" s="111"/>
      <c r="WXA7" s="111"/>
      <c r="WXB7" s="111"/>
      <c r="WXC7" s="111"/>
      <c r="WXD7" s="111"/>
      <c r="WXE7" s="111"/>
      <c r="WXF7" s="111"/>
      <c r="WXG7" s="111"/>
      <c r="WXH7" s="111"/>
      <c r="WXI7" s="111"/>
      <c r="WXJ7" s="111"/>
      <c r="WXK7" s="111"/>
      <c r="WXL7" s="111"/>
      <c r="WXM7" s="111"/>
      <c r="WXN7" s="111"/>
      <c r="WXO7" s="111"/>
      <c r="WXP7" s="111"/>
      <c r="WXQ7" s="111"/>
      <c r="WXR7" s="111"/>
      <c r="WXS7" s="111"/>
      <c r="WXT7" s="111"/>
      <c r="WXU7" s="111"/>
      <c r="WXV7" s="111"/>
      <c r="WXW7" s="111"/>
      <c r="WXX7" s="111"/>
      <c r="WXY7" s="111"/>
      <c r="WXZ7" s="111"/>
      <c r="WYA7" s="111"/>
      <c r="WYB7" s="111"/>
      <c r="WYC7" s="111"/>
      <c r="WYD7" s="111"/>
      <c r="WYE7" s="111"/>
      <c r="WYF7" s="111"/>
      <c r="WYG7" s="111"/>
      <c r="WYH7" s="111"/>
      <c r="WYI7" s="111"/>
      <c r="WYJ7" s="111"/>
      <c r="WYK7" s="111"/>
      <c r="WYL7" s="111"/>
      <c r="WYM7" s="111"/>
      <c r="WYN7" s="111"/>
      <c r="WYO7" s="111"/>
      <c r="WYP7" s="111"/>
      <c r="WYQ7" s="111"/>
      <c r="WYR7" s="111"/>
      <c r="WYS7" s="111"/>
      <c r="WYT7" s="111"/>
      <c r="WYU7" s="111"/>
      <c r="WYV7" s="111"/>
      <c r="WYW7" s="111"/>
      <c r="WYX7" s="111"/>
      <c r="WYY7" s="111"/>
      <c r="WYZ7" s="111"/>
      <c r="WZA7" s="111"/>
      <c r="WZB7" s="111"/>
      <c r="WZC7" s="111"/>
      <c r="WZD7" s="111"/>
      <c r="WZE7" s="111"/>
      <c r="WZF7" s="111"/>
      <c r="WZG7" s="111"/>
      <c r="WZH7" s="111"/>
      <c r="WZI7" s="111"/>
      <c r="WZJ7" s="111"/>
      <c r="WZK7" s="111"/>
      <c r="WZL7" s="111"/>
      <c r="WZM7" s="111"/>
      <c r="WZN7" s="111"/>
      <c r="WZO7" s="111"/>
      <c r="WZP7" s="111"/>
      <c r="WZQ7" s="111"/>
      <c r="WZR7" s="111"/>
      <c r="WZS7" s="111"/>
      <c r="WZT7" s="111"/>
      <c r="WZU7" s="111"/>
      <c r="WZV7" s="111"/>
      <c r="WZW7" s="111"/>
      <c r="WZX7" s="111"/>
      <c r="WZY7" s="111"/>
      <c r="WZZ7" s="111"/>
      <c r="XAA7" s="111"/>
      <c r="XAB7" s="111"/>
      <c r="XAC7" s="111"/>
      <c r="XAD7" s="111"/>
      <c r="XAE7" s="111"/>
      <c r="XAF7" s="111"/>
      <c r="XAG7" s="111"/>
      <c r="XAH7" s="111"/>
      <c r="XAI7" s="111"/>
      <c r="XAJ7" s="111"/>
      <c r="XAK7" s="111"/>
      <c r="XAL7" s="111"/>
      <c r="XAM7" s="111"/>
      <c r="XAN7" s="111"/>
      <c r="XAO7" s="111"/>
      <c r="XAP7" s="111"/>
      <c r="XAQ7" s="111"/>
      <c r="XAR7" s="111"/>
      <c r="XAS7" s="111"/>
      <c r="XAT7" s="111"/>
      <c r="XAU7" s="111"/>
      <c r="XAV7" s="111"/>
      <c r="XAW7" s="111"/>
      <c r="XAX7" s="111"/>
      <c r="XAY7" s="111"/>
      <c r="XAZ7" s="111"/>
      <c r="XBA7" s="111"/>
      <c r="XBB7" s="111"/>
      <c r="XBC7" s="111"/>
      <c r="XBD7" s="111"/>
      <c r="XBE7" s="111"/>
      <c r="XBF7" s="111"/>
      <c r="XBG7" s="111"/>
      <c r="XBH7" s="111"/>
      <c r="XBI7" s="111"/>
      <c r="XBJ7" s="111"/>
      <c r="XBK7" s="111"/>
      <c r="XBL7" s="111"/>
      <c r="XBM7" s="111"/>
      <c r="XBN7" s="111"/>
      <c r="XBO7" s="111"/>
      <c r="XBP7" s="111"/>
      <c r="XBQ7" s="111"/>
      <c r="XBR7" s="111"/>
      <c r="XBS7" s="111"/>
      <c r="XBT7" s="111"/>
      <c r="XBU7" s="111"/>
      <c r="XBV7" s="111"/>
      <c r="XBW7" s="111"/>
      <c r="XBX7" s="111"/>
      <c r="XBY7" s="111"/>
      <c r="XBZ7" s="111"/>
      <c r="XCA7" s="111"/>
      <c r="XCB7" s="111"/>
      <c r="XCC7" s="111"/>
      <c r="XCD7" s="111"/>
      <c r="XCE7" s="111"/>
      <c r="XCF7" s="111"/>
      <c r="XCG7" s="111"/>
      <c r="XCH7" s="111"/>
      <c r="XCI7" s="111"/>
      <c r="XCJ7" s="111"/>
      <c r="XCK7" s="111"/>
      <c r="XCL7" s="111"/>
      <c r="XCM7" s="111"/>
      <c r="XCN7" s="111"/>
      <c r="XCO7" s="111"/>
      <c r="XCP7" s="111"/>
      <c r="XCQ7" s="111"/>
      <c r="XCR7" s="111"/>
      <c r="XCS7" s="111"/>
      <c r="XCT7" s="111"/>
      <c r="XCU7" s="111"/>
      <c r="XCV7" s="111"/>
      <c r="XCW7" s="111"/>
      <c r="XCX7" s="111"/>
      <c r="XCY7" s="111"/>
      <c r="XCZ7" s="111"/>
      <c r="XDA7" s="111"/>
      <c r="XDB7" s="111"/>
      <c r="XDC7" s="111"/>
      <c r="XDD7" s="111"/>
      <c r="XDE7" s="111"/>
      <c r="XDF7" s="111"/>
      <c r="XDG7" s="111"/>
      <c r="XDH7" s="111"/>
      <c r="XDI7" s="111"/>
      <c r="XDJ7" s="111"/>
      <c r="XDK7" s="111"/>
      <c r="XDL7" s="111"/>
      <c r="XDM7" s="111"/>
      <c r="XDN7" s="111"/>
      <c r="XDO7" s="111"/>
      <c r="XDP7" s="111"/>
      <c r="XDQ7" s="111"/>
      <c r="XDR7" s="111"/>
      <c r="XDS7" s="111"/>
      <c r="XDT7" s="111"/>
      <c r="XDU7" s="111"/>
      <c r="XDV7" s="111"/>
      <c r="XDW7" s="111"/>
      <c r="XDX7" s="111"/>
      <c r="XDY7" s="111"/>
      <c r="XDZ7" s="111"/>
      <c r="XEA7" s="111"/>
      <c r="XEB7" s="111"/>
      <c r="XEC7" s="111"/>
      <c r="XED7" s="111"/>
      <c r="XEE7" s="111"/>
      <c r="XEF7" s="111"/>
      <c r="XEG7" s="111"/>
      <c r="XEH7" s="111"/>
      <c r="XEI7" s="111"/>
      <c r="XEJ7" s="111"/>
      <c r="XEK7" s="111"/>
      <c r="XEL7" s="111"/>
      <c r="XEM7" s="111"/>
      <c r="XEN7" s="111"/>
      <c r="XEO7" s="111"/>
      <c r="XEP7" s="111"/>
      <c r="XEQ7" s="111"/>
      <c r="XER7" s="111"/>
      <c r="XES7" s="111"/>
      <c r="XET7" s="111"/>
      <c r="XEU7" s="111"/>
      <c r="XEV7" s="111"/>
      <c r="XEW7" s="111"/>
      <c r="XEX7" s="111"/>
      <c r="XEY7" s="111"/>
      <c r="XEZ7" s="111"/>
      <c r="XFA7" s="111"/>
      <c r="XFB7" s="111"/>
      <c r="XFC7" s="111"/>
      <c r="XFD7" s="111"/>
    </row>
    <row r="8" spans="1:16384" ht="18" customHeight="1">
      <c r="A8" s="158"/>
      <c r="B8" s="161"/>
      <c r="C8" s="161"/>
      <c r="D8" s="161"/>
      <c r="E8" s="161"/>
      <c r="F8" s="161"/>
      <c r="G8" s="161"/>
    </row>
    <row r="9" spans="1:16384" ht="18" customHeight="1">
      <c r="A9" s="164" t="s">
        <v>472</v>
      </c>
      <c r="B9" s="182"/>
      <c r="C9" s="182"/>
      <c r="D9" s="182"/>
      <c r="E9" s="182"/>
      <c r="F9" s="182"/>
      <c r="G9" s="182"/>
    </row>
    <row r="10" spans="1:16384" ht="18" customHeight="1">
      <c r="A10" s="159" t="s">
        <v>488</v>
      </c>
      <c r="B10" s="172">
        <v>0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</row>
    <row r="11" spans="1:16384" ht="18" customHeight="1">
      <c r="A11" s="159" t="s">
        <v>513</v>
      </c>
      <c r="B11" s="176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</row>
    <row r="12" spans="1:16384" ht="18" customHeight="1">
      <c r="A12" s="159" t="s">
        <v>498</v>
      </c>
      <c r="B12" s="173">
        <v>0.5</v>
      </c>
      <c r="C12" s="173">
        <v>0</v>
      </c>
      <c r="D12" s="173">
        <v>1.67</v>
      </c>
      <c r="E12" s="173">
        <v>1.06</v>
      </c>
      <c r="F12" s="173">
        <v>0.49</v>
      </c>
      <c r="G12" s="173">
        <v>0.55000000000000004</v>
      </c>
    </row>
    <row r="13" spans="1:16384" ht="19.5" customHeight="1">
      <c r="A13" s="159" t="s">
        <v>499</v>
      </c>
      <c r="B13" s="173">
        <v>1.66</v>
      </c>
      <c r="C13" s="173">
        <v>1.73</v>
      </c>
      <c r="D13" s="174">
        <v>2.29</v>
      </c>
      <c r="E13" s="173">
        <v>2.25</v>
      </c>
      <c r="F13" s="173">
        <v>2.19</v>
      </c>
      <c r="G13" s="173">
        <v>2.98</v>
      </c>
    </row>
    <row r="14" spans="1:16384" ht="18" customHeight="1">
      <c r="A14" s="158"/>
      <c r="B14" s="161"/>
      <c r="C14" s="161"/>
      <c r="D14" s="161"/>
      <c r="E14" s="161"/>
      <c r="F14" s="161"/>
      <c r="G14" s="161"/>
    </row>
    <row r="15" spans="1:16384" ht="18" customHeight="1">
      <c r="A15" s="164" t="s">
        <v>474</v>
      </c>
      <c r="B15" s="164"/>
      <c r="C15" s="164"/>
      <c r="D15" s="164"/>
      <c r="E15" s="164"/>
      <c r="F15" s="164"/>
      <c r="G15" s="164"/>
    </row>
    <row r="16" spans="1:16384" ht="18" customHeight="1">
      <c r="A16" s="163" t="s">
        <v>492</v>
      </c>
      <c r="B16" s="172" t="s">
        <v>508</v>
      </c>
      <c r="C16" s="172" t="s">
        <v>508</v>
      </c>
      <c r="D16" s="172" t="s">
        <v>508</v>
      </c>
      <c r="E16" s="172">
        <v>25</v>
      </c>
      <c r="F16" s="172">
        <v>432</v>
      </c>
      <c r="G16" s="172">
        <v>493</v>
      </c>
    </row>
    <row r="17" spans="1:8" ht="18" customHeight="1">
      <c r="A17" s="159" t="s">
        <v>475</v>
      </c>
      <c r="B17" s="172">
        <v>30</v>
      </c>
      <c r="C17" s="172">
        <v>5</v>
      </c>
      <c r="D17" s="172">
        <v>34</v>
      </c>
      <c r="E17" s="172">
        <v>41</v>
      </c>
      <c r="F17" s="172">
        <v>52</v>
      </c>
      <c r="G17" s="172">
        <v>52</v>
      </c>
    </row>
    <row r="18" spans="1:8" ht="18" customHeight="1">
      <c r="A18" s="159" t="s">
        <v>493</v>
      </c>
      <c r="B18" s="172">
        <v>0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</row>
    <row r="19" spans="1:8" ht="18" customHeight="1">
      <c r="A19" s="163" t="s">
        <v>491</v>
      </c>
      <c r="B19" s="172">
        <v>19.05</v>
      </c>
      <c r="C19" s="172">
        <v>0</v>
      </c>
      <c r="D19" s="172">
        <v>0</v>
      </c>
      <c r="E19" s="172">
        <v>0</v>
      </c>
      <c r="F19" s="172">
        <v>3.7</v>
      </c>
      <c r="G19" s="172">
        <v>19</v>
      </c>
    </row>
    <row r="20" spans="1:8" ht="18" customHeight="1">
      <c r="A20" s="158"/>
      <c r="B20" s="161"/>
      <c r="C20" s="161"/>
      <c r="D20" s="161"/>
      <c r="E20" s="161"/>
      <c r="F20" s="161"/>
      <c r="G20" s="161"/>
    </row>
    <row r="21" spans="1:8" ht="18" customHeight="1">
      <c r="A21" s="164" t="s">
        <v>476</v>
      </c>
      <c r="B21" s="164"/>
      <c r="C21" s="164"/>
      <c r="D21" s="164"/>
      <c r="E21" s="164"/>
      <c r="F21" s="164"/>
      <c r="G21" s="164"/>
      <c r="H21" s="171"/>
    </row>
    <row r="22" spans="1:8" ht="18" customHeight="1">
      <c r="A22" s="163" t="s">
        <v>512</v>
      </c>
      <c r="B22" s="175">
        <v>20421.015515999996</v>
      </c>
      <c r="C22" s="175">
        <v>16751.854732999993</v>
      </c>
      <c r="D22" s="175">
        <v>21637.604422</v>
      </c>
      <c r="E22" s="175">
        <v>22791.207880400005</v>
      </c>
      <c r="F22" s="175">
        <v>23753.418601208003</v>
      </c>
      <c r="G22" s="175">
        <v>23365</v>
      </c>
      <c r="H22" s="171"/>
    </row>
    <row r="23" spans="1:8" ht="18" customHeight="1">
      <c r="A23" s="163" t="s">
        <v>511</v>
      </c>
      <c r="B23" s="175">
        <v>1404.5919859999999</v>
      </c>
      <c r="C23" s="175">
        <v>1428.159932999992</v>
      </c>
      <c r="D23" s="175">
        <v>1493.1279020000002</v>
      </c>
      <c r="E23" s="175">
        <v>1471.3969603999999</v>
      </c>
      <c r="F23" s="175">
        <v>1033.1375760000001</v>
      </c>
      <c r="G23" s="175">
        <v>1492</v>
      </c>
    </row>
    <row r="24" spans="1:8" ht="18" customHeight="1">
      <c r="A24" s="163" t="s">
        <v>509</v>
      </c>
      <c r="B24" s="175">
        <v>18714.871629999998</v>
      </c>
      <c r="C24" s="175">
        <v>15035.18</v>
      </c>
      <c r="D24" s="175">
        <v>18727.28</v>
      </c>
      <c r="E24" s="175">
        <v>20119.536000000004</v>
      </c>
      <c r="F24" s="175">
        <v>21178.167000000001</v>
      </c>
      <c r="G24" s="175">
        <v>20901</v>
      </c>
    </row>
    <row r="25" spans="1:8" ht="18" customHeight="1">
      <c r="A25" s="163" t="s">
        <v>510</v>
      </c>
      <c r="B25" s="175">
        <v>301.55189999999999</v>
      </c>
      <c r="C25" s="175">
        <v>288.51479999999998</v>
      </c>
      <c r="D25" s="175">
        <v>1417.19652</v>
      </c>
      <c r="E25" s="175">
        <v>1200.2749199999998</v>
      </c>
      <c r="F25" s="175">
        <v>1542.1140252079999</v>
      </c>
      <c r="G25" s="175">
        <v>972</v>
      </c>
    </row>
    <row r="26" spans="1:8" ht="18" customHeight="1">
      <c r="A26" s="163" t="s">
        <v>490</v>
      </c>
      <c r="B26" s="175">
        <v>66.5</v>
      </c>
      <c r="C26" s="175">
        <v>63.7</v>
      </c>
      <c r="D26" s="175">
        <v>75</v>
      </c>
      <c r="E26" s="175">
        <v>78.7</v>
      </c>
      <c r="F26" s="175">
        <v>82.4</v>
      </c>
      <c r="G26" s="175">
        <v>85</v>
      </c>
    </row>
    <row r="27" spans="1:8" ht="18" customHeight="1">
      <c r="A27" s="170" t="s">
        <v>503</v>
      </c>
      <c r="B27" s="178">
        <v>1.43</v>
      </c>
      <c r="C27" s="178">
        <v>1.37</v>
      </c>
      <c r="D27" s="178">
        <v>1.4</v>
      </c>
      <c r="E27" s="178">
        <v>1.5</v>
      </c>
      <c r="F27" s="178">
        <v>1.61</v>
      </c>
      <c r="G27" s="178">
        <v>1.6</v>
      </c>
    </row>
    <row r="28" spans="1:8" ht="18" customHeight="1">
      <c r="A28" s="166"/>
      <c r="B28" s="161"/>
      <c r="C28" s="161"/>
      <c r="D28" s="161"/>
      <c r="E28" s="161"/>
      <c r="F28" s="161"/>
      <c r="G28" s="161"/>
    </row>
    <row r="29" spans="1:8" ht="18" customHeight="1">
      <c r="A29" s="164" t="s">
        <v>477</v>
      </c>
      <c r="B29" s="164"/>
      <c r="C29" s="164"/>
      <c r="D29" s="164"/>
      <c r="E29" s="164"/>
      <c r="F29" s="164"/>
      <c r="G29" s="164"/>
    </row>
    <row r="30" spans="1:8" ht="18" customHeight="1">
      <c r="A30" s="163" t="s">
        <v>502</v>
      </c>
      <c r="B30" s="175">
        <v>0</v>
      </c>
      <c r="C30" s="175">
        <v>0</v>
      </c>
      <c r="D30" s="175">
        <v>20000</v>
      </c>
      <c r="E30" s="175">
        <v>2152</v>
      </c>
      <c r="F30" s="175">
        <v>7880</v>
      </c>
      <c r="G30" s="175">
        <v>3415</v>
      </c>
    </row>
    <row r="31" spans="1:8" ht="18" customHeight="1">
      <c r="A31" s="163" t="s">
        <v>500</v>
      </c>
      <c r="B31" s="175">
        <v>17956</v>
      </c>
      <c r="C31" s="175">
        <v>19866</v>
      </c>
      <c r="D31" s="175">
        <v>19656</v>
      </c>
      <c r="E31" s="175">
        <v>18327</v>
      </c>
      <c r="F31" s="175">
        <v>20826</v>
      </c>
      <c r="G31" s="175">
        <v>16784</v>
      </c>
    </row>
    <row r="32" spans="1:8" ht="18" customHeight="1">
      <c r="A32" s="163" t="s">
        <v>478</v>
      </c>
      <c r="B32" s="175">
        <v>265</v>
      </c>
      <c r="C32" s="175">
        <v>131</v>
      </c>
      <c r="D32" s="175">
        <v>196</v>
      </c>
      <c r="E32" s="175">
        <v>214</v>
      </c>
      <c r="F32" s="175">
        <v>258</v>
      </c>
      <c r="G32" s="175">
        <v>234</v>
      </c>
    </row>
    <row r="33" spans="1:7" ht="18" customHeight="1">
      <c r="A33" s="163" t="s">
        <v>479</v>
      </c>
      <c r="B33" s="172">
        <v>54</v>
      </c>
      <c r="C33" s="172">
        <v>54.36</v>
      </c>
      <c r="D33" s="172">
        <v>20.38</v>
      </c>
      <c r="E33" s="172">
        <v>24.19</v>
      </c>
      <c r="F33" s="172">
        <v>20.48</v>
      </c>
      <c r="G33" s="172">
        <v>21</v>
      </c>
    </row>
    <row r="34" spans="1:7" ht="18" customHeight="1">
      <c r="A34" s="163" t="s">
        <v>489</v>
      </c>
      <c r="B34" s="175">
        <v>230</v>
      </c>
      <c r="C34" s="175">
        <v>138</v>
      </c>
      <c r="D34" s="175">
        <v>133</v>
      </c>
      <c r="E34" s="175">
        <v>113</v>
      </c>
      <c r="F34" s="175">
        <v>114</v>
      </c>
      <c r="G34" s="175">
        <v>121</v>
      </c>
    </row>
    <row r="35" spans="1:7" ht="19.5" customHeight="1">
      <c r="A35" s="163" t="s">
        <v>480</v>
      </c>
      <c r="B35" s="175">
        <v>100</v>
      </c>
      <c r="C35" s="175">
        <v>100</v>
      </c>
      <c r="D35" s="175">
        <v>100</v>
      </c>
      <c r="E35" s="175">
        <v>100</v>
      </c>
      <c r="F35" s="175">
        <v>100</v>
      </c>
      <c r="G35" s="175">
        <v>100</v>
      </c>
    </row>
    <row r="36" spans="1:7" ht="24.75" customHeight="1">
      <c r="A36" s="148" t="s">
        <v>412</v>
      </c>
    </row>
  </sheetData>
  <pageMargins left="0.24" right="0.24" top="0.984251969" bottom="0.984251969" header="0.5" footer="0.5"/>
  <pageSetup paperSize="9" scale="72" orientation="portrait" r:id="rId1"/>
  <headerFooter alignWithMargins="0">
    <oddFooter>&amp;L&amp;1#&amp;"Calibri"&amp;8&amp;K000000Sensitivity: Internal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99FF"/>
    <pageSetUpPr fitToPage="1"/>
  </sheetPr>
  <dimension ref="A1:XFD36"/>
  <sheetViews>
    <sheetView view="pageBreakPreview" zoomScaleNormal="100" zoomScaleSheetLayoutView="100" workbookViewId="0"/>
  </sheetViews>
  <sheetFormatPr defaultColWidth="11.42578125" defaultRowHeight="12.75"/>
  <cols>
    <col min="1" max="1" width="68.5703125" style="56" customWidth="1"/>
    <col min="2" max="7" width="11.7109375" style="56" customWidth="1"/>
    <col min="8" max="16384" width="11.42578125" style="56"/>
  </cols>
  <sheetData>
    <row r="1" spans="1:16384" ht="16.5" thickBot="1">
      <c r="A1" s="149" t="s">
        <v>519</v>
      </c>
      <c r="B1" s="150"/>
      <c r="C1" s="150"/>
      <c r="D1" s="150"/>
      <c r="E1" s="150"/>
      <c r="F1" s="150"/>
      <c r="G1" s="151"/>
    </row>
    <row r="2" spans="1:16384" ht="28.5" customHeight="1">
      <c r="A2" s="168" t="s">
        <v>487</v>
      </c>
      <c r="B2" s="152">
        <v>2012</v>
      </c>
      <c r="C2" s="153">
        <v>2013</v>
      </c>
      <c r="D2" s="154">
        <v>2014</v>
      </c>
      <c r="E2" s="155">
        <v>2015</v>
      </c>
      <c r="F2" s="156">
        <v>2016</v>
      </c>
      <c r="G2" s="186">
        <v>2017</v>
      </c>
    </row>
    <row r="3" spans="1:16384" ht="15.75" customHeight="1">
      <c r="A3" s="164" t="s">
        <v>473</v>
      </c>
      <c r="B3" s="165"/>
      <c r="C3" s="165"/>
      <c r="D3" s="165"/>
      <c r="E3" s="165"/>
      <c r="F3" s="165"/>
      <c r="G3" s="165"/>
    </row>
    <row r="4" spans="1:16384" ht="18" customHeight="1">
      <c r="A4" s="159" t="s">
        <v>484</v>
      </c>
      <c r="B4" s="175">
        <v>310</v>
      </c>
      <c r="C4" s="175">
        <v>202</v>
      </c>
      <c r="D4" s="175">
        <v>255</v>
      </c>
      <c r="E4" s="175">
        <v>245</v>
      </c>
      <c r="F4" s="175">
        <v>233</v>
      </c>
      <c r="G4" s="175">
        <v>219</v>
      </c>
    </row>
    <row r="5" spans="1:16384" ht="18" customHeight="1">
      <c r="A5" s="159" t="s">
        <v>485</v>
      </c>
      <c r="B5" s="175">
        <v>50</v>
      </c>
      <c r="C5" s="175">
        <v>48.5</v>
      </c>
      <c r="D5" s="175">
        <v>56.5</v>
      </c>
      <c r="E5" s="175">
        <v>56.7</v>
      </c>
      <c r="F5" s="175">
        <v>55.4</v>
      </c>
      <c r="G5" s="175">
        <v>55</v>
      </c>
    </row>
    <row r="6" spans="1:16384" ht="18" customHeight="1">
      <c r="A6" s="159" t="s">
        <v>486</v>
      </c>
      <c r="B6" s="175">
        <v>40</v>
      </c>
      <c r="C6" s="175" t="s">
        <v>508</v>
      </c>
      <c r="D6" s="175">
        <v>28.6</v>
      </c>
      <c r="E6" s="175">
        <v>100</v>
      </c>
      <c r="F6" s="175">
        <v>100</v>
      </c>
      <c r="G6" s="175">
        <v>57</v>
      </c>
    </row>
    <row r="7" spans="1:16384" ht="18" customHeight="1">
      <c r="A7" s="167" t="s">
        <v>481</v>
      </c>
      <c r="B7" s="175">
        <v>38</v>
      </c>
      <c r="C7" s="172" t="s">
        <v>508</v>
      </c>
      <c r="D7" s="172">
        <v>48</v>
      </c>
      <c r="E7" s="172">
        <v>28</v>
      </c>
      <c r="F7" s="172">
        <v>17</v>
      </c>
      <c r="G7" s="172">
        <v>16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  <c r="RE7" s="111"/>
      <c r="RF7" s="111"/>
      <c r="RG7" s="111"/>
      <c r="RH7" s="111"/>
      <c r="RI7" s="111"/>
      <c r="RJ7" s="111"/>
      <c r="RK7" s="111"/>
      <c r="RL7" s="111"/>
      <c r="RM7" s="111"/>
      <c r="RN7" s="111"/>
      <c r="RO7" s="111"/>
      <c r="RP7" s="111"/>
      <c r="RQ7" s="111"/>
      <c r="RR7" s="111"/>
      <c r="RS7" s="111"/>
      <c r="RT7" s="111"/>
      <c r="RU7" s="111"/>
      <c r="RV7" s="111"/>
      <c r="RW7" s="111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111"/>
      <c r="TO7" s="111"/>
      <c r="TP7" s="111"/>
      <c r="TQ7" s="111"/>
      <c r="TR7" s="111"/>
      <c r="TS7" s="111"/>
      <c r="TT7" s="111"/>
      <c r="TU7" s="111"/>
      <c r="TV7" s="111"/>
      <c r="TW7" s="111"/>
      <c r="TX7" s="111"/>
      <c r="TY7" s="111"/>
      <c r="TZ7" s="111"/>
      <c r="UA7" s="111"/>
      <c r="UB7" s="111"/>
      <c r="UC7" s="111"/>
      <c r="UD7" s="111"/>
      <c r="UE7" s="111"/>
      <c r="UF7" s="111"/>
      <c r="UG7" s="111"/>
      <c r="UH7" s="111"/>
      <c r="UI7" s="111"/>
      <c r="UJ7" s="111"/>
      <c r="UK7" s="111"/>
      <c r="UL7" s="111"/>
      <c r="UM7" s="111"/>
      <c r="UN7" s="111"/>
      <c r="UO7" s="111"/>
      <c r="UP7" s="111"/>
      <c r="UQ7" s="111"/>
      <c r="UR7" s="111"/>
      <c r="US7" s="111"/>
      <c r="UT7" s="111"/>
      <c r="UU7" s="111"/>
      <c r="UV7" s="111"/>
      <c r="UW7" s="111"/>
      <c r="UX7" s="111"/>
      <c r="UY7" s="111"/>
      <c r="UZ7" s="111"/>
      <c r="VA7" s="111"/>
      <c r="VB7" s="111"/>
      <c r="VC7" s="111"/>
      <c r="VD7" s="111"/>
      <c r="VE7" s="111"/>
      <c r="VF7" s="111"/>
      <c r="VG7" s="111"/>
      <c r="VH7" s="111"/>
      <c r="VI7" s="111"/>
      <c r="VJ7" s="111"/>
      <c r="VK7" s="111"/>
      <c r="VL7" s="111"/>
      <c r="VM7" s="111"/>
      <c r="VN7" s="111"/>
      <c r="VO7" s="111"/>
      <c r="VP7" s="111"/>
      <c r="VQ7" s="111"/>
      <c r="VR7" s="111"/>
      <c r="VS7" s="111"/>
      <c r="VT7" s="111"/>
      <c r="VU7" s="111"/>
      <c r="VV7" s="111"/>
      <c r="VW7" s="111"/>
      <c r="VX7" s="111"/>
      <c r="VY7" s="111"/>
      <c r="VZ7" s="111"/>
      <c r="WA7" s="111"/>
      <c r="WB7" s="111"/>
      <c r="WC7" s="111"/>
      <c r="WD7" s="111"/>
      <c r="WE7" s="111"/>
      <c r="WF7" s="111"/>
      <c r="WG7" s="111"/>
      <c r="WH7" s="111"/>
      <c r="WI7" s="111"/>
      <c r="WJ7" s="111"/>
      <c r="WK7" s="111"/>
      <c r="WL7" s="111"/>
      <c r="WM7" s="111"/>
      <c r="WN7" s="111"/>
      <c r="WO7" s="111"/>
      <c r="WP7" s="111"/>
      <c r="WQ7" s="111"/>
      <c r="WR7" s="111"/>
      <c r="WS7" s="111"/>
      <c r="WT7" s="111"/>
      <c r="WU7" s="111"/>
      <c r="WV7" s="111"/>
      <c r="WW7" s="111"/>
      <c r="WX7" s="111"/>
      <c r="WY7" s="111"/>
      <c r="WZ7" s="111"/>
      <c r="XA7" s="111"/>
      <c r="XB7" s="111"/>
      <c r="XC7" s="111"/>
      <c r="XD7" s="111"/>
      <c r="XE7" s="111"/>
      <c r="XF7" s="111"/>
      <c r="XG7" s="111"/>
      <c r="XH7" s="111"/>
      <c r="XI7" s="111"/>
      <c r="XJ7" s="111"/>
      <c r="XK7" s="111"/>
      <c r="XL7" s="111"/>
      <c r="XM7" s="111"/>
      <c r="XN7" s="111"/>
      <c r="XO7" s="111"/>
      <c r="XP7" s="111"/>
      <c r="XQ7" s="111"/>
      <c r="XR7" s="111"/>
      <c r="XS7" s="111"/>
      <c r="XT7" s="111"/>
      <c r="XU7" s="111"/>
      <c r="XV7" s="111"/>
      <c r="XW7" s="111"/>
      <c r="XX7" s="111"/>
      <c r="XY7" s="111"/>
      <c r="XZ7" s="111"/>
      <c r="YA7" s="111"/>
      <c r="YB7" s="111"/>
      <c r="YC7" s="111"/>
      <c r="YD7" s="111"/>
      <c r="YE7" s="111"/>
      <c r="YF7" s="111"/>
      <c r="YG7" s="111"/>
      <c r="YH7" s="111"/>
      <c r="YI7" s="111"/>
      <c r="YJ7" s="111"/>
      <c r="YK7" s="111"/>
      <c r="YL7" s="111"/>
      <c r="YM7" s="111"/>
      <c r="YN7" s="111"/>
      <c r="YO7" s="111"/>
      <c r="YP7" s="111"/>
      <c r="YQ7" s="111"/>
      <c r="YR7" s="111"/>
      <c r="YS7" s="111"/>
      <c r="YT7" s="111"/>
      <c r="YU7" s="111"/>
      <c r="YV7" s="111"/>
      <c r="YW7" s="111"/>
      <c r="YX7" s="111"/>
      <c r="YY7" s="111"/>
      <c r="YZ7" s="111"/>
      <c r="ZA7" s="111"/>
      <c r="ZB7" s="111"/>
      <c r="ZC7" s="111"/>
      <c r="ZD7" s="111"/>
      <c r="ZE7" s="111"/>
      <c r="ZF7" s="111"/>
      <c r="ZG7" s="111"/>
      <c r="ZH7" s="111"/>
      <c r="ZI7" s="111"/>
      <c r="ZJ7" s="111"/>
      <c r="ZK7" s="111"/>
      <c r="ZL7" s="111"/>
      <c r="ZM7" s="111"/>
      <c r="ZN7" s="111"/>
      <c r="ZO7" s="111"/>
      <c r="ZP7" s="111"/>
      <c r="ZQ7" s="111"/>
      <c r="ZR7" s="111"/>
      <c r="ZS7" s="111"/>
      <c r="ZT7" s="111"/>
      <c r="ZU7" s="111"/>
      <c r="ZV7" s="111"/>
      <c r="ZW7" s="111"/>
      <c r="ZX7" s="111"/>
      <c r="ZY7" s="111"/>
      <c r="ZZ7" s="111"/>
      <c r="AAA7" s="111"/>
      <c r="AAB7" s="111"/>
      <c r="AAC7" s="111"/>
      <c r="AAD7" s="111"/>
      <c r="AAE7" s="111"/>
      <c r="AAF7" s="111"/>
      <c r="AAG7" s="111"/>
      <c r="AAH7" s="111"/>
      <c r="AAI7" s="111"/>
      <c r="AAJ7" s="111"/>
      <c r="AAK7" s="111"/>
      <c r="AAL7" s="111"/>
      <c r="AAM7" s="111"/>
      <c r="AAN7" s="111"/>
      <c r="AAO7" s="111"/>
      <c r="AAP7" s="111"/>
      <c r="AAQ7" s="111"/>
      <c r="AAR7" s="111"/>
      <c r="AAS7" s="111"/>
      <c r="AAT7" s="111"/>
      <c r="AAU7" s="111"/>
      <c r="AAV7" s="111"/>
      <c r="AAW7" s="111"/>
      <c r="AAX7" s="111"/>
      <c r="AAY7" s="111"/>
      <c r="AAZ7" s="111"/>
      <c r="ABA7" s="111"/>
      <c r="ABB7" s="111"/>
      <c r="ABC7" s="111"/>
      <c r="ABD7" s="111"/>
      <c r="ABE7" s="111"/>
      <c r="ABF7" s="111"/>
      <c r="ABG7" s="111"/>
      <c r="ABH7" s="111"/>
      <c r="ABI7" s="111"/>
      <c r="ABJ7" s="111"/>
      <c r="ABK7" s="111"/>
      <c r="ABL7" s="111"/>
      <c r="ABM7" s="111"/>
      <c r="ABN7" s="111"/>
      <c r="ABO7" s="111"/>
      <c r="ABP7" s="111"/>
      <c r="ABQ7" s="111"/>
      <c r="ABR7" s="111"/>
      <c r="ABS7" s="111"/>
      <c r="ABT7" s="111"/>
      <c r="ABU7" s="111"/>
      <c r="ABV7" s="111"/>
      <c r="ABW7" s="111"/>
      <c r="ABX7" s="111"/>
      <c r="ABY7" s="111"/>
      <c r="ABZ7" s="111"/>
      <c r="ACA7" s="111"/>
      <c r="ACB7" s="111"/>
      <c r="ACC7" s="111"/>
      <c r="ACD7" s="111"/>
      <c r="ACE7" s="111"/>
      <c r="ACF7" s="111"/>
      <c r="ACG7" s="111"/>
      <c r="ACH7" s="111"/>
      <c r="ACI7" s="111"/>
      <c r="ACJ7" s="111"/>
      <c r="ACK7" s="111"/>
      <c r="ACL7" s="111"/>
      <c r="ACM7" s="111"/>
      <c r="ACN7" s="111"/>
      <c r="ACO7" s="111"/>
      <c r="ACP7" s="111"/>
      <c r="ACQ7" s="111"/>
      <c r="ACR7" s="111"/>
      <c r="ACS7" s="111"/>
      <c r="ACT7" s="111"/>
      <c r="ACU7" s="111"/>
      <c r="ACV7" s="111"/>
      <c r="ACW7" s="111"/>
      <c r="ACX7" s="111"/>
      <c r="ACY7" s="111"/>
      <c r="ACZ7" s="111"/>
      <c r="ADA7" s="111"/>
      <c r="ADB7" s="111"/>
      <c r="ADC7" s="111"/>
      <c r="ADD7" s="111"/>
      <c r="ADE7" s="111"/>
      <c r="ADF7" s="111"/>
      <c r="ADG7" s="111"/>
      <c r="ADH7" s="111"/>
      <c r="ADI7" s="111"/>
      <c r="ADJ7" s="111"/>
      <c r="ADK7" s="111"/>
      <c r="ADL7" s="111"/>
      <c r="ADM7" s="111"/>
      <c r="ADN7" s="111"/>
      <c r="ADO7" s="111"/>
      <c r="ADP7" s="111"/>
      <c r="ADQ7" s="111"/>
      <c r="ADR7" s="111"/>
      <c r="ADS7" s="111"/>
      <c r="ADT7" s="111"/>
      <c r="ADU7" s="111"/>
      <c r="ADV7" s="111"/>
      <c r="ADW7" s="111"/>
      <c r="ADX7" s="111"/>
      <c r="ADY7" s="111"/>
      <c r="ADZ7" s="111"/>
      <c r="AEA7" s="111"/>
      <c r="AEB7" s="111"/>
      <c r="AEC7" s="111"/>
      <c r="AED7" s="111"/>
      <c r="AEE7" s="111"/>
      <c r="AEF7" s="111"/>
      <c r="AEG7" s="111"/>
      <c r="AEH7" s="111"/>
      <c r="AEI7" s="111"/>
      <c r="AEJ7" s="111"/>
      <c r="AEK7" s="111"/>
      <c r="AEL7" s="111"/>
      <c r="AEM7" s="111"/>
      <c r="AEN7" s="111"/>
      <c r="AEO7" s="111"/>
      <c r="AEP7" s="111"/>
      <c r="AEQ7" s="111"/>
      <c r="AER7" s="111"/>
      <c r="AES7" s="111"/>
      <c r="AET7" s="111"/>
      <c r="AEU7" s="111"/>
      <c r="AEV7" s="111"/>
      <c r="AEW7" s="111"/>
      <c r="AEX7" s="111"/>
      <c r="AEY7" s="111"/>
      <c r="AEZ7" s="111"/>
      <c r="AFA7" s="111"/>
      <c r="AFB7" s="111"/>
      <c r="AFC7" s="111"/>
      <c r="AFD7" s="111"/>
      <c r="AFE7" s="111"/>
      <c r="AFF7" s="111"/>
      <c r="AFG7" s="111"/>
      <c r="AFH7" s="111"/>
      <c r="AFI7" s="111"/>
      <c r="AFJ7" s="111"/>
      <c r="AFK7" s="111"/>
      <c r="AFL7" s="111"/>
      <c r="AFM7" s="111"/>
      <c r="AFN7" s="111"/>
      <c r="AFO7" s="111"/>
      <c r="AFP7" s="111"/>
      <c r="AFQ7" s="111"/>
      <c r="AFR7" s="111"/>
      <c r="AFS7" s="111"/>
      <c r="AFT7" s="111"/>
      <c r="AFU7" s="111"/>
      <c r="AFV7" s="111"/>
      <c r="AFW7" s="111"/>
      <c r="AFX7" s="111"/>
      <c r="AFY7" s="111"/>
      <c r="AFZ7" s="111"/>
      <c r="AGA7" s="111"/>
      <c r="AGB7" s="111"/>
      <c r="AGC7" s="111"/>
      <c r="AGD7" s="111"/>
      <c r="AGE7" s="111"/>
      <c r="AGF7" s="111"/>
      <c r="AGG7" s="111"/>
      <c r="AGH7" s="111"/>
      <c r="AGI7" s="111"/>
      <c r="AGJ7" s="111"/>
      <c r="AGK7" s="111"/>
      <c r="AGL7" s="111"/>
      <c r="AGM7" s="111"/>
      <c r="AGN7" s="111"/>
      <c r="AGO7" s="111"/>
      <c r="AGP7" s="111"/>
      <c r="AGQ7" s="111"/>
      <c r="AGR7" s="111"/>
      <c r="AGS7" s="111"/>
      <c r="AGT7" s="111"/>
      <c r="AGU7" s="111"/>
      <c r="AGV7" s="111"/>
      <c r="AGW7" s="111"/>
      <c r="AGX7" s="111"/>
      <c r="AGY7" s="111"/>
      <c r="AGZ7" s="111"/>
      <c r="AHA7" s="111"/>
      <c r="AHB7" s="111"/>
      <c r="AHC7" s="111"/>
      <c r="AHD7" s="111"/>
      <c r="AHE7" s="111"/>
      <c r="AHF7" s="111"/>
      <c r="AHG7" s="111"/>
      <c r="AHH7" s="111"/>
      <c r="AHI7" s="111"/>
      <c r="AHJ7" s="111"/>
      <c r="AHK7" s="111"/>
      <c r="AHL7" s="111"/>
      <c r="AHM7" s="111"/>
      <c r="AHN7" s="111"/>
      <c r="AHO7" s="111"/>
      <c r="AHP7" s="111"/>
      <c r="AHQ7" s="111"/>
      <c r="AHR7" s="111"/>
      <c r="AHS7" s="111"/>
      <c r="AHT7" s="111"/>
      <c r="AHU7" s="111"/>
      <c r="AHV7" s="111"/>
      <c r="AHW7" s="111"/>
      <c r="AHX7" s="111"/>
      <c r="AHY7" s="111"/>
      <c r="AHZ7" s="111"/>
      <c r="AIA7" s="111"/>
      <c r="AIB7" s="111"/>
      <c r="AIC7" s="111"/>
      <c r="AID7" s="111"/>
      <c r="AIE7" s="111"/>
      <c r="AIF7" s="111"/>
      <c r="AIG7" s="111"/>
      <c r="AIH7" s="111"/>
      <c r="AII7" s="111"/>
      <c r="AIJ7" s="111"/>
      <c r="AIK7" s="111"/>
      <c r="AIL7" s="111"/>
      <c r="AIM7" s="111"/>
      <c r="AIN7" s="111"/>
      <c r="AIO7" s="111"/>
      <c r="AIP7" s="111"/>
      <c r="AIQ7" s="111"/>
      <c r="AIR7" s="111"/>
      <c r="AIS7" s="111"/>
      <c r="AIT7" s="111"/>
      <c r="AIU7" s="111"/>
      <c r="AIV7" s="111"/>
      <c r="AIW7" s="111"/>
      <c r="AIX7" s="111"/>
      <c r="AIY7" s="111"/>
      <c r="AIZ7" s="111"/>
      <c r="AJA7" s="111"/>
      <c r="AJB7" s="111"/>
      <c r="AJC7" s="111"/>
      <c r="AJD7" s="111"/>
      <c r="AJE7" s="111"/>
      <c r="AJF7" s="111"/>
      <c r="AJG7" s="111"/>
      <c r="AJH7" s="111"/>
      <c r="AJI7" s="111"/>
      <c r="AJJ7" s="111"/>
      <c r="AJK7" s="111"/>
      <c r="AJL7" s="111"/>
      <c r="AJM7" s="111"/>
      <c r="AJN7" s="111"/>
      <c r="AJO7" s="111"/>
      <c r="AJP7" s="111"/>
      <c r="AJQ7" s="111"/>
      <c r="AJR7" s="111"/>
      <c r="AJS7" s="111"/>
      <c r="AJT7" s="111"/>
      <c r="AJU7" s="111"/>
      <c r="AJV7" s="111"/>
      <c r="AJW7" s="111"/>
      <c r="AJX7" s="111"/>
      <c r="AJY7" s="111"/>
      <c r="AJZ7" s="111"/>
      <c r="AKA7" s="111"/>
      <c r="AKB7" s="111"/>
      <c r="AKC7" s="111"/>
      <c r="AKD7" s="111"/>
      <c r="AKE7" s="111"/>
      <c r="AKF7" s="111"/>
      <c r="AKG7" s="111"/>
      <c r="AKH7" s="111"/>
      <c r="AKI7" s="111"/>
      <c r="AKJ7" s="111"/>
      <c r="AKK7" s="111"/>
      <c r="AKL7" s="111"/>
      <c r="AKM7" s="111"/>
      <c r="AKN7" s="111"/>
      <c r="AKO7" s="111"/>
      <c r="AKP7" s="111"/>
      <c r="AKQ7" s="111"/>
      <c r="AKR7" s="111"/>
      <c r="AKS7" s="111"/>
      <c r="AKT7" s="111"/>
      <c r="AKU7" s="111"/>
      <c r="AKV7" s="111"/>
      <c r="AKW7" s="111"/>
      <c r="AKX7" s="111"/>
      <c r="AKY7" s="111"/>
      <c r="AKZ7" s="111"/>
      <c r="ALA7" s="111"/>
      <c r="ALB7" s="111"/>
      <c r="ALC7" s="111"/>
      <c r="ALD7" s="111"/>
      <c r="ALE7" s="111"/>
      <c r="ALF7" s="111"/>
      <c r="ALG7" s="111"/>
      <c r="ALH7" s="111"/>
      <c r="ALI7" s="111"/>
      <c r="ALJ7" s="111"/>
      <c r="ALK7" s="111"/>
      <c r="ALL7" s="111"/>
      <c r="ALM7" s="111"/>
      <c r="ALN7" s="111"/>
      <c r="ALO7" s="111"/>
      <c r="ALP7" s="111"/>
      <c r="ALQ7" s="111"/>
      <c r="ALR7" s="111"/>
      <c r="ALS7" s="111"/>
      <c r="ALT7" s="111"/>
      <c r="ALU7" s="111"/>
      <c r="ALV7" s="111"/>
      <c r="ALW7" s="111"/>
      <c r="ALX7" s="111"/>
      <c r="ALY7" s="111"/>
      <c r="ALZ7" s="111"/>
      <c r="AMA7" s="111"/>
      <c r="AMB7" s="111"/>
      <c r="AMC7" s="111"/>
      <c r="AMD7" s="111"/>
      <c r="AME7" s="111"/>
      <c r="AMF7" s="111"/>
      <c r="AMG7" s="111"/>
      <c r="AMH7" s="111"/>
      <c r="AMI7" s="111"/>
      <c r="AMJ7" s="111"/>
      <c r="AMK7" s="111"/>
      <c r="AML7" s="111"/>
      <c r="AMM7" s="111"/>
      <c r="AMN7" s="111"/>
      <c r="AMO7" s="111"/>
      <c r="AMP7" s="111"/>
      <c r="AMQ7" s="111"/>
      <c r="AMR7" s="111"/>
      <c r="AMS7" s="111"/>
      <c r="AMT7" s="111"/>
      <c r="AMU7" s="111"/>
      <c r="AMV7" s="111"/>
      <c r="AMW7" s="111"/>
      <c r="AMX7" s="111"/>
      <c r="AMY7" s="111"/>
      <c r="AMZ7" s="111"/>
      <c r="ANA7" s="111"/>
      <c r="ANB7" s="111"/>
      <c r="ANC7" s="111"/>
      <c r="AND7" s="111"/>
      <c r="ANE7" s="111"/>
      <c r="ANF7" s="111"/>
      <c r="ANG7" s="111"/>
      <c r="ANH7" s="111"/>
      <c r="ANI7" s="111"/>
      <c r="ANJ7" s="111"/>
      <c r="ANK7" s="111"/>
      <c r="ANL7" s="111"/>
      <c r="ANM7" s="111"/>
      <c r="ANN7" s="111"/>
      <c r="ANO7" s="111"/>
      <c r="ANP7" s="111"/>
      <c r="ANQ7" s="111"/>
      <c r="ANR7" s="111"/>
      <c r="ANS7" s="111"/>
      <c r="ANT7" s="111"/>
      <c r="ANU7" s="111"/>
      <c r="ANV7" s="111"/>
      <c r="ANW7" s="111"/>
      <c r="ANX7" s="111"/>
      <c r="ANY7" s="111"/>
      <c r="ANZ7" s="111"/>
      <c r="AOA7" s="111"/>
      <c r="AOB7" s="111"/>
      <c r="AOC7" s="111"/>
      <c r="AOD7" s="111"/>
      <c r="AOE7" s="111"/>
      <c r="AOF7" s="111"/>
      <c r="AOG7" s="111"/>
      <c r="AOH7" s="111"/>
      <c r="AOI7" s="111"/>
      <c r="AOJ7" s="111"/>
      <c r="AOK7" s="111"/>
      <c r="AOL7" s="111"/>
      <c r="AOM7" s="111"/>
      <c r="AON7" s="111"/>
      <c r="AOO7" s="111"/>
      <c r="AOP7" s="111"/>
      <c r="AOQ7" s="111"/>
      <c r="AOR7" s="111"/>
      <c r="AOS7" s="111"/>
      <c r="AOT7" s="111"/>
      <c r="AOU7" s="111"/>
      <c r="AOV7" s="111"/>
      <c r="AOW7" s="111"/>
      <c r="AOX7" s="111"/>
      <c r="AOY7" s="111"/>
      <c r="AOZ7" s="111"/>
      <c r="APA7" s="111"/>
      <c r="APB7" s="111"/>
      <c r="APC7" s="111"/>
      <c r="APD7" s="111"/>
      <c r="APE7" s="111"/>
      <c r="APF7" s="111"/>
      <c r="APG7" s="111"/>
      <c r="APH7" s="111"/>
      <c r="API7" s="111"/>
      <c r="APJ7" s="111"/>
      <c r="APK7" s="111"/>
      <c r="APL7" s="111"/>
      <c r="APM7" s="111"/>
      <c r="APN7" s="111"/>
      <c r="APO7" s="111"/>
      <c r="APP7" s="111"/>
      <c r="APQ7" s="111"/>
      <c r="APR7" s="111"/>
      <c r="APS7" s="111"/>
      <c r="APT7" s="111"/>
      <c r="APU7" s="111"/>
      <c r="APV7" s="111"/>
      <c r="APW7" s="111"/>
      <c r="APX7" s="111"/>
      <c r="APY7" s="111"/>
      <c r="APZ7" s="111"/>
      <c r="AQA7" s="111"/>
      <c r="AQB7" s="111"/>
      <c r="AQC7" s="111"/>
      <c r="AQD7" s="111"/>
      <c r="AQE7" s="111"/>
      <c r="AQF7" s="111"/>
      <c r="AQG7" s="111"/>
      <c r="AQH7" s="111"/>
      <c r="AQI7" s="111"/>
      <c r="AQJ7" s="111"/>
      <c r="AQK7" s="111"/>
      <c r="AQL7" s="111"/>
      <c r="AQM7" s="111"/>
      <c r="AQN7" s="111"/>
      <c r="AQO7" s="111"/>
      <c r="AQP7" s="111"/>
      <c r="AQQ7" s="111"/>
      <c r="AQR7" s="111"/>
      <c r="AQS7" s="111"/>
      <c r="AQT7" s="111"/>
      <c r="AQU7" s="111"/>
      <c r="AQV7" s="111"/>
      <c r="AQW7" s="111"/>
      <c r="AQX7" s="111"/>
      <c r="AQY7" s="111"/>
      <c r="AQZ7" s="111"/>
      <c r="ARA7" s="111"/>
      <c r="ARB7" s="111"/>
      <c r="ARC7" s="111"/>
      <c r="ARD7" s="111"/>
      <c r="ARE7" s="111"/>
      <c r="ARF7" s="111"/>
      <c r="ARG7" s="111"/>
      <c r="ARH7" s="111"/>
      <c r="ARI7" s="111"/>
      <c r="ARJ7" s="111"/>
      <c r="ARK7" s="111"/>
      <c r="ARL7" s="111"/>
      <c r="ARM7" s="111"/>
      <c r="ARN7" s="111"/>
      <c r="ARO7" s="111"/>
      <c r="ARP7" s="111"/>
      <c r="ARQ7" s="111"/>
      <c r="ARR7" s="111"/>
      <c r="ARS7" s="111"/>
      <c r="ART7" s="111"/>
      <c r="ARU7" s="111"/>
      <c r="ARV7" s="111"/>
      <c r="ARW7" s="111"/>
      <c r="ARX7" s="111"/>
      <c r="ARY7" s="111"/>
      <c r="ARZ7" s="111"/>
      <c r="ASA7" s="111"/>
      <c r="ASB7" s="111"/>
      <c r="ASC7" s="111"/>
      <c r="ASD7" s="111"/>
      <c r="ASE7" s="111"/>
      <c r="ASF7" s="111"/>
      <c r="ASG7" s="111"/>
      <c r="ASH7" s="111"/>
      <c r="ASI7" s="111"/>
      <c r="ASJ7" s="111"/>
      <c r="ASK7" s="111"/>
      <c r="ASL7" s="111"/>
      <c r="ASM7" s="111"/>
      <c r="ASN7" s="111"/>
      <c r="ASO7" s="111"/>
      <c r="ASP7" s="111"/>
      <c r="ASQ7" s="111"/>
      <c r="ASR7" s="111"/>
      <c r="ASS7" s="111"/>
      <c r="AST7" s="111"/>
      <c r="ASU7" s="111"/>
      <c r="ASV7" s="111"/>
      <c r="ASW7" s="111"/>
      <c r="ASX7" s="111"/>
      <c r="ASY7" s="111"/>
      <c r="ASZ7" s="111"/>
      <c r="ATA7" s="111"/>
      <c r="ATB7" s="111"/>
      <c r="ATC7" s="111"/>
      <c r="ATD7" s="111"/>
      <c r="ATE7" s="111"/>
      <c r="ATF7" s="111"/>
      <c r="ATG7" s="111"/>
      <c r="ATH7" s="111"/>
      <c r="ATI7" s="111"/>
      <c r="ATJ7" s="111"/>
      <c r="ATK7" s="111"/>
      <c r="ATL7" s="111"/>
      <c r="ATM7" s="111"/>
      <c r="ATN7" s="111"/>
      <c r="ATO7" s="111"/>
      <c r="ATP7" s="111"/>
      <c r="ATQ7" s="111"/>
      <c r="ATR7" s="111"/>
      <c r="ATS7" s="111"/>
      <c r="ATT7" s="111"/>
      <c r="ATU7" s="111"/>
      <c r="ATV7" s="111"/>
      <c r="ATW7" s="111"/>
      <c r="ATX7" s="111"/>
      <c r="ATY7" s="111"/>
      <c r="ATZ7" s="111"/>
      <c r="AUA7" s="111"/>
      <c r="AUB7" s="111"/>
      <c r="AUC7" s="111"/>
      <c r="AUD7" s="111"/>
      <c r="AUE7" s="111"/>
      <c r="AUF7" s="111"/>
      <c r="AUG7" s="111"/>
      <c r="AUH7" s="111"/>
      <c r="AUI7" s="111"/>
      <c r="AUJ7" s="111"/>
      <c r="AUK7" s="111"/>
      <c r="AUL7" s="111"/>
      <c r="AUM7" s="111"/>
      <c r="AUN7" s="111"/>
      <c r="AUO7" s="111"/>
      <c r="AUP7" s="111"/>
      <c r="AUQ7" s="111"/>
      <c r="AUR7" s="111"/>
      <c r="AUS7" s="111"/>
      <c r="AUT7" s="111"/>
      <c r="AUU7" s="111"/>
      <c r="AUV7" s="111"/>
      <c r="AUW7" s="111"/>
      <c r="AUX7" s="111"/>
      <c r="AUY7" s="111"/>
      <c r="AUZ7" s="111"/>
      <c r="AVA7" s="111"/>
      <c r="AVB7" s="111"/>
      <c r="AVC7" s="111"/>
      <c r="AVD7" s="111"/>
      <c r="AVE7" s="111"/>
      <c r="AVF7" s="111"/>
      <c r="AVG7" s="111"/>
      <c r="AVH7" s="111"/>
      <c r="AVI7" s="111"/>
      <c r="AVJ7" s="111"/>
      <c r="AVK7" s="111"/>
      <c r="AVL7" s="111"/>
      <c r="AVM7" s="111"/>
      <c r="AVN7" s="111"/>
      <c r="AVO7" s="111"/>
      <c r="AVP7" s="111"/>
      <c r="AVQ7" s="111"/>
      <c r="AVR7" s="111"/>
      <c r="AVS7" s="111"/>
      <c r="AVT7" s="111"/>
      <c r="AVU7" s="111"/>
      <c r="AVV7" s="111"/>
      <c r="AVW7" s="111"/>
      <c r="AVX7" s="111"/>
      <c r="AVY7" s="111"/>
      <c r="AVZ7" s="111"/>
      <c r="AWA7" s="111"/>
      <c r="AWB7" s="111"/>
      <c r="AWC7" s="111"/>
      <c r="AWD7" s="111"/>
      <c r="AWE7" s="111"/>
      <c r="AWF7" s="111"/>
      <c r="AWG7" s="111"/>
      <c r="AWH7" s="111"/>
      <c r="AWI7" s="111"/>
      <c r="AWJ7" s="111"/>
      <c r="AWK7" s="111"/>
      <c r="AWL7" s="111"/>
      <c r="AWM7" s="111"/>
      <c r="AWN7" s="111"/>
      <c r="AWO7" s="111"/>
      <c r="AWP7" s="111"/>
      <c r="AWQ7" s="111"/>
      <c r="AWR7" s="111"/>
      <c r="AWS7" s="111"/>
      <c r="AWT7" s="111"/>
      <c r="AWU7" s="111"/>
      <c r="AWV7" s="111"/>
      <c r="AWW7" s="111"/>
      <c r="AWX7" s="111"/>
      <c r="AWY7" s="111"/>
      <c r="AWZ7" s="111"/>
      <c r="AXA7" s="111"/>
      <c r="AXB7" s="111"/>
      <c r="AXC7" s="111"/>
      <c r="AXD7" s="111"/>
      <c r="AXE7" s="111"/>
      <c r="AXF7" s="111"/>
      <c r="AXG7" s="111"/>
      <c r="AXH7" s="111"/>
      <c r="AXI7" s="111"/>
      <c r="AXJ7" s="111"/>
      <c r="AXK7" s="111"/>
      <c r="AXL7" s="111"/>
      <c r="AXM7" s="111"/>
      <c r="AXN7" s="111"/>
      <c r="AXO7" s="111"/>
      <c r="AXP7" s="111"/>
      <c r="AXQ7" s="111"/>
      <c r="AXR7" s="111"/>
      <c r="AXS7" s="111"/>
      <c r="AXT7" s="111"/>
      <c r="AXU7" s="111"/>
      <c r="AXV7" s="111"/>
      <c r="AXW7" s="111"/>
      <c r="AXX7" s="111"/>
      <c r="AXY7" s="111"/>
      <c r="AXZ7" s="111"/>
      <c r="AYA7" s="111"/>
      <c r="AYB7" s="111"/>
      <c r="AYC7" s="111"/>
      <c r="AYD7" s="111"/>
      <c r="AYE7" s="111"/>
      <c r="AYF7" s="111"/>
      <c r="AYG7" s="111"/>
      <c r="AYH7" s="111"/>
      <c r="AYI7" s="111"/>
      <c r="AYJ7" s="111"/>
      <c r="AYK7" s="111"/>
      <c r="AYL7" s="111"/>
      <c r="AYM7" s="111"/>
      <c r="AYN7" s="111"/>
      <c r="AYO7" s="111"/>
      <c r="AYP7" s="111"/>
      <c r="AYQ7" s="111"/>
      <c r="AYR7" s="111"/>
      <c r="AYS7" s="111"/>
      <c r="AYT7" s="111"/>
      <c r="AYU7" s="111"/>
      <c r="AYV7" s="111"/>
      <c r="AYW7" s="111"/>
      <c r="AYX7" s="111"/>
      <c r="AYY7" s="111"/>
      <c r="AYZ7" s="111"/>
      <c r="AZA7" s="111"/>
      <c r="AZB7" s="111"/>
      <c r="AZC7" s="111"/>
      <c r="AZD7" s="111"/>
      <c r="AZE7" s="111"/>
      <c r="AZF7" s="111"/>
      <c r="AZG7" s="111"/>
      <c r="AZH7" s="111"/>
      <c r="AZI7" s="111"/>
      <c r="AZJ7" s="111"/>
      <c r="AZK7" s="111"/>
      <c r="AZL7" s="111"/>
      <c r="AZM7" s="111"/>
      <c r="AZN7" s="111"/>
      <c r="AZO7" s="111"/>
      <c r="AZP7" s="111"/>
      <c r="AZQ7" s="111"/>
      <c r="AZR7" s="111"/>
      <c r="AZS7" s="111"/>
      <c r="AZT7" s="111"/>
      <c r="AZU7" s="111"/>
      <c r="AZV7" s="111"/>
      <c r="AZW7" s="111"/>
      <c r="AZX7" s="111"/>
      <c r="AZY7" s="111"/>
      <c r="AZZ7" s="111"/>
      <c r="BAA7" s="111"/>
      <c r="BAB7" s="111"/>
      <c r="BAC7" s="111"/>
      <c r="BAD7" s="111"/>
      <c r="BAE7" s="111"/>
      <c r="BAF7" s="111"/>
      <c r="BAG7" s="111"/>
      <c r="BAH7" s="111"/>
      <c r="BAI7" s="111"/>
      <c r="BAJ7" s="111"/>
      <c r="BAK7" s="111"/>
      <c r="BAL7" s="111"/>
      <c r="BAM7" s="111"/>
      <c r="BAN7" s="111"/>
      <c r="BAO7" s="111"/>
      <c r="BAP7" s="111"/>
      <c r="BAQ7" s="111"/>
      <c r="BAR7" s="111"/>
      <c r="BAS7" s="111"/>
      <c r="BAT7" s="111"/>
      <c r="BAU7" s="111"/>
      <c r="BAV7" s="111"/>
      <c r="BAW7" s="111"/>
      <c r="BAX7" s="111"/>
      <c r="BAY7" s="111"/>
      <c r="BAZ7" s="111"/>
      <c r="BBA7" s="111"/>
      <c r="BBB7" s="111"/>
      <c r="BBC7" s="111"/>
      <c r="BBD7" s="111"/>
      <c r="BBE7" s="111"/>
      <c r="BBF7" s="111"/>
      <c r="BBG7" s="111"/>
      <c r="BBH7" s="111"/>
      <c r="BBI7" s="111"/>
      <c r="BBJ7" s="111"/>
      <c r="BBK7" s="111"/>
      <c r="BBL7" s="111"/>
      <c r="BBM7" s="111"/>
      <c r="BBN7" s="111"/>
      <c r="BBO7" s="111"/>
      <c r="BBP7" s="111"/>
      <c r="BBQ7" s="111"/>
      <c r="BBR7" s="111"/>
      <c r="BBS7" s="111"/>
      <c r="BBT7" s="111"/>
      <c r="BBU7" s="111"/>
      <c r="BBV7" s="111"/>
      <c r="BBW7" s="111"/>
      <c r="BBX7" s="111"/>
      <c r="BBY7" s="111"/>
      <c r="BBZ7" s="111"/>
      <c r="BCA7" s="111"/>
      <c r="BCB7" s="111"/>
      <c r="BCC7" s="111"/>
      <c r="BCD7" s="111"/>
      <c r="BCE7" s="111"/>
      <c r="BCF7" s="111"/>
      <c r="BCG7" s="111"/>
      <c r="BCH7" s="111"/>
      <c r="BCI7" s="111"/>
      <c r="BCJ7" s="111"/>
      <c r="BCK7" s="111"/>
      <c r="BCL7" s="111"/>
      <c r="BCM7" s="111"/>
      <c r="BCN7" s="111"/>
      <c r="BCO7" s="111"/>
      <c r="BCP7" s="111"/>
      <c r="BCQ7" s="111"/>
      <c r="BCR7" s="111"/>
      <c r="BCS7" s="111"/>
      <c r="BCT7" s="111"/>
      <c r="BCU7" s="111"/>
      <c r="BCV7" s="111"/>
      <c r="BCW7" s="111"/>
      <c r="BCX7" s="111"/>
      <c r="BCY7" s="111"/>
      <c r="BCZ7" s="111"/>
      <c r="BDA7" s="111"/>
      <c r="BDB7" s="111"/>
      <c r="BDC7" s="111"/>
      <c r="BDD7" s="111"/>
      <c r="BDE7" s="111"/>
      <c r="BDF7" s="111"/>
      <c r="BDG7" s="111"/>
      <c r="BDH7" s="111"/>
      <c r="BDI7" s="111"/>
      <c r="BDJ7" s="111"/>
      <c r="BDK7" s="111"/>
      <c r="BDL7" s="111"/>
      <c r="BDM7" s="111"/>
      <c r="BDN7" s="111"/>
      <c r="BDO7" s="111"/>
      <c r="BDP7" s="111"/>
      <c r="BDQ7" s="111"/>
      <c r="BDR7" s="111"/>
      <c r="BDS7" s="111"/>
      <c r="BDT7" s="111"/>
      <c r="BDU7" s="111"/>
      <c r="BDV7" s="111"/>
      <c r="BDW7" s="111"/>
      <c r="BDX7" s="111"/>
      <c r="BDY7" s="111"/>
      <c r="BDZ7" s="111"/>
      <c r="BEA7" s="111"/>
      <c r="BEB7" s="111"/>
      <c r="BEC7" s="111"/>
      <c r="BED7" s="111"/>
      <c r="BEE7" s="111"/>
      <c r="BEF7" s="111"/>
      <c r="BEG7" s="111"/>
      <c r="BEH7" s="111"/>
      <c r="BEI7" s="111"/>
      <c r="BEJ7" s="111"/>
      <c r="BEK7" s="111"/>
      <c r="BEL7" s="111"/>
      <c r="BEM7" s="111"/>
      <c r="BEN7" s="111"/>
      <c r="BEO7" s="111"/>
      <c r="BEP7" s="111"/>
      <c r="BEQ7" s="111"/>
      <c r="BER7" s="111"/>
      <c r="BES7" s="111"/>
      <c r="BET7" s="111"/>
      <c r="BEU7" s="111"/>
      <c r="BEV7" s="111"/>
      <c r="BEW7" s="111"/>
      <c r="BEX7" s="111"/>
      <c r="BEY7" s="111"/>
      <c r="BEZ7" s="111"/>
      <c r="BFA7" s="111"/>
      <c r="BFB7" s="111"/>
      <c r="BFC7" s="111"/>
      <c r="BFD7" s="111"/>
      <c r="BFE7" s="111"/>
      <c r="BFF7" s="111"/>
      <c r="BFG7" s="111"/>
      <c r="BFH7" s="111"/>
      <c r="BFI7" s="111"/>
      <c r="BFJ7" s="111"/>
      <c r="BFK7" s="111"/>
      <c r="BFL7" s="111"/>
      <c r="BFM7" s="111"/>
      <c r="BFN7" s="111"/>
      <c r="BFO7" s="111"/>
      <c r="BFP7" s="111"/>
      <c r="BFQ7" s="111"/>
      <c r="BFR7" s="111"/>
      <c r="BFS7" s="111"/>
      <c r="BFT7" s="111"/>
      <c r="BFU7" s="111"/>
      <c r="BFV7" s="111"/>
      <c r="BFW7" s="111"/>
      <c r="BFX7" s="111"/>
      <c r="BFY7" s="111"/>
      <c r="BFZ7" s="111"/>
      <c r="BGA7" s="111"/>
      <c r="BGB7" s="111"/>
      <c r="BGC7" s="111"/>
      <c r="BGD7" s="111"/>
      <c r="BGE7" s="111"/>
      <c r="BGF7" s="111"/>
      <c r="BGG7" s="111"/>
      <c r="BGH7" s="111"/>
      <c r="BGI7" s="111"/>
      <c r="BGJ7" s="111"/>
      <c r="BGK7" s="111"/>
      <c r="BGL7" s="111"/>
      <c r="BGM7" s="111"/>
      <c r="BGN7" s="111"/>
      <c r="BGO7" s="111"/>
      <c r="BGP7" s="111"/>
      <c r="BGQ7" s="111"/>
      <c r="BGR7" s="111"/>
      <c r="BGS7" s="111"/>
      <c r="BGT7" s="111"/>
      <c r="BGU7" s="111"/>
      <c r="BGV7" s="111"/>
      <c r="BGW7" s="111"/>
      <c r="BGX7" s="111"/>
      <c r="BGY7" s="111"/>
      <c r="BGZ7" s="111"/>
      <c r="BHA7" s="111"/>
      <c r="BHB7" s="111"/>
      <c r="BHC7" s="111"/>
      <c r="BHD7" s="111"/>
      <c r="BHE7" s="111"/>
      <c r="BHF7" s="111"/>
      <c r="BHG7" s="111"/>
      <c r="BHH7" s="111"/>
      <c r="BHI7" s="111"/>
      <c r="BHJ7" s="111"/>
      <c r="BHK7" s="111"/>
      <c r="BHL7" s="111"/>
      <c r="BHM7" s="111"/>
      <c r="BHN7" s="111"/>
      <c r="BHO7" s="111"/>
      <c r="BHP7" s="111"/>
      <c r="BHQ7" s="111"/>
      <c r="BHR7" s="111"/>
      <c r="BHS7" s="111"/>
      <c r="BHT7" s="111"/>
      <c r="BHU7" s="111"/>
      <c r="BHV7" s="111"/>
      <c r="BHW7" s="111"/>
      <c r="BHX7" s="111"/>
      <c r="BHY7" s="111"/>
      <c r="BHZ7" s="111"/>
      <c r="BIA7" s="111"/>
      <c r="BIB7" s="111"/>
      <c r="BIC7" s="111"/>
      <c r="BID7" s="111"/>
      <c r="BIE7" s="111"/>
      <c r="BIF7" s="111"/>
      <c r="BIG7" s="111"/>
      <c r="BIH7" s="111"/>
      <c r="BII7" s="111"/>
      <c r="BIJ7" s="111"/>
      <c r="BIK7" s="111"/>
      <c r="BIL7" s="111"/>
      <c r="BIM7" s="111"/>
      <c r="BIN7" s="111"/>
      <c r="BIO7" s="111"/>
      <c r="BIP7" s="111"/>
      <c r="BIQ7" s="111"/>
      <c r="BIR7" s="111"/>
      <c r="BIS7" s="111"/>
      <c r="BIT7" s="111"/>
      <c r="BIU7" s="111"/>
      <c r="BIV7" s="111"/>
      <c r="BIW7" s="111"/>
      <c r="BIX7" s="111"/>
      <c r="BIY7" s="111"/>
      <c r="BIZ7" s="111"/>
      <c r="BJA7" s="111"/>
      <c r="BJB7" s="111"/>
      <c r="BJC7" s="111"/>
      <c r="BJD7" s="111"/>
      <c r="BJE7" s="111"/>
      <c r="BJF7" s="111"/>
      <c r="BJG7" s="111"/>
      <c r="BJH7" s="111"/>
      <c r="BJI7" s="111"/>
      <c r="BJJ7" s="111"/>
      <c r="BJK7" s="111"/>
      <c r="BJL7" s="111"/>
      <c r="BJM7" s="111"/>
      <c r="BJN7" s="111"/>
      <c r="BJO7" s="111"/>
      <c r="BJP7" s="111"/>
      <c r="BJQ7" s="111"/>
      <c r="BJR7" s="111"/>
      <c r="BJS7" s="111"/>
      <c r="BJT7" s="111"/>
      <c r="BJU7" s="111"/>
      <c r="BJV7" s="111"/>
      <c r="BJW7" s="111"/>
      <c r="BJX7" s="111"/>
      <c r="BJY7" s="111"/>
      <c r="BJZ7" s="111"/>
      <c r="BKA7" s="111"/>
      <c r="BKB7" s="111"/>
      <c r="BKC7" s="111"/>
      <c r="BKD7" s="111"/>
      <c r="BKE7" s="111"/>
      <c r="BKF7" s="111"/>
      <c r="BKG7" s="111"/>
      <c r="BKH7" s="111"/>
      <c r="BKI7" s="111"/>
      <c r="BKJ7" s="111"/>
      <c r="BKK7" s="111"/>
      <c r="BKL7" s="111"/>
      <c r="BKM7" s="111"/>
      <c r="BKN7" s="111"/>
      <c r="BKO7" s="111"/>
      <c r="BKP7" s="111"/>
      <c r="BKQ7" s="111"/>
      <c r="BKR7" s="111"/>
      <c r="BKS7" s="111"/>
      <c r="BKT7" s="111"/>
      <c r="BKU7" s="111"/>
      <c r="BKV7" s="111"/>
      <c r="BKW7" s="111"/>
      <c r="BKX7" s="111"/>
      <c r="BKY7" s="111"/>
      <c r="BKZ7" s="111"/>
      <c r="BLA7" s="111"/>
      <c r="BLB7" s="111"/>
      <c r="BLC7" s="111"/>
      <c r="BLD7" s="111"/>
      <c r="BLE7" s="111"/>
      <c r="BLF7" s="111"/>
      <c r="BLG7" s="111"/>
      <c r="BLH7" s="111"/>
      <c r="BLI7" s="111"/>
      <c r="BLJ7" s="111"/>
      <c r="BLK7" s="111"/>
      <c r="BLL7" s="111"/>
      <c r="BLM7" s="111"/>
      <c r="BLN7" s="111"/>
      <c r="BLO7" s="111"/>
      <c r="BLP7" s="111"/>
      <c r="BLQ7" s="111"/>
      <c r="BLR7" s="111"/>
      <c r="BLS7" s="111"/>
      <c r="BLT7" s="111"/>
      <c r="BLU7" s="111"/>
      <c r="BLV7" s="111"/>
      <c r="BLW7" s="111"/>
      <c r="BLX7" s="111"/>
      <c r="BLY7" s="111"/>
      <c r="BLZ7" s="111"/>
      <c r="BMA7" s="111"/>
      <c r="BMB7" s="111"/>
      <c r="BMC7" s="111"/>
      <c r="BMD7" s="111"/>
      <c r="BME7" s="111"/>
      <c r="BMF7" s="111"/>
      <c r="BMG7" s="111"/>
      <c r="BMH7" s="111"/>
      <c r="BMI7" s="111"/>
      <c r="BMJ7" s="111"/>
      <c r="BMK7" s="111"/>
      <c r="BML7" s="111"/>
      <c r="BMM7" s="111"/>
      <c r="BMN7" s="111"/>
      <c r="BMO7" s="111"/>
      <c r="BMP7" s="111"/>
      <c r="BMQ7" s="111"/>
      <c r="BMR7" s="111"/>
      <c r="BMS7" s="111"/>
      <c r="BMT7" s="111"/>
      <c r="BMU7" s="111"/>
      <c r="BMV7" s="111"/>
      <c r="BMW7" s="111"/>
      <c r="BMX7" s="111"/>
      <c r="BMY7" s="111"/>
      <c r="BMZ7" s="111"/>
      <c r="BNA7" s="111"/>
      <c r="BNB7" s="111"/>
      <c r="BNC7" s="111"/>
      <c r="BND7" s="111"/>
      <c r="BNE7" s="111"/>
      <c r="BNF7" s="111"/>
      <c r="BNG7" s="111"/>
      <c r="BNH7" s="111"/>
      <c r="BNI7" s="111"/>
      <c r="BNJ7" s="111"/>
      <c r="BNK7" s="111"/>
      <c r="BNL7" s="111"/>
      <c r="BNM7" s="111"/>
      <c r="BNN7" s="111"/>
      <c r="BNO7" s="111"/>
      <c r="BNP7" s="111"/>
      <c r="BNQ7" s="111"/>
      <c r="BNR7" s="111"/>
      <c r="BNS7" s="111"/>
      <c r="BNT7" s="111"/>
      <c r="BNU7" s="111"/>
      <c r="BNV7" s="111"/>
      <c r="BNW7" s="111"/>
      <c r="BNX7" s="111"/>
      <c r="BNY7" s="111"/>
      <c r="BNZ7" s="111"/>
      <c r="BOA7" s="111"/>
      <c r="BOB7" s="111"/>
      <c r="BOC7" s="111"/>
      <c r="BOD7" s="111"/>
      <c r="BOE7" s="111"/>
      <c r="BOF7" s="111"/>
      <c r="BOG7" s="111"/>
      <c r="BOH7" s="111"/>
      <c r="BOI7" s="111"/>
      <c r="BOJ7" s="111"/>
      <c r="BOK7" s="111"/>
      <c r="BOL7" s="111"/>
      <c r="BOM7" s="111"/>
      <c r="BON7" s="111"/>
      <c r="BOO7" s="111"/>
      <c r="BOP7" s="111"/>
      <c r="BOQ7" s="111"/>
      <c r="BOR7" s="111"/>
      <c r="BOS7" s="111"/>
      <c r="BOT7" s="111"/>
      <c r="BOU7" s="111"/>
      <c r="BOV7" s="111"/>
      <c r="BOW7" s="111"/>
      <c r="BOX7" s="111"/>
      <c r="BOY7" s="111"/>
      <c r="BOZ7" s="111"/>
      <c r="BPA7" s="111"/>
      <c r="BPB7" s="111"/>
      <c r="BPC7" s="111"/>
      <c r="BPD7" s="111"/>
      <c r="BPE7" s="111"/>
      <c r="BPF7" s="111"/>
      <c r="BPG7" s="111"/>
      <c r="BPH7" s="111"/>
      <c r="BPI7" s="111"/>
      <c r="BPJ7" s="111"/>
      <c r="BPK7" s="111"/>
      <c r="BPL7" s="111"/>
      <c r="BPM7" s="111"/>
      <c r="BPN7" s="111"/>
      <c r="BPO7" s="111"/>
      <c r="BPP7" s="111"/>
      <c r="BPQ7" s="111"/>
      <c r="BPR7" s="111"/>
      <c r="BPS7" s="111"/>
      <c r="BPT7" s="111"/>
      <c r="BPU7" s="111"/>
      <c r="BPV7" s="111"/>
      <c r="BPW7" s="111"/>
      <c r="BPX7" s="111"/>
      <c r="BPY7" s="111"/>
      <c r="BPZ7" s="111"/>
      <c r="BQA7" s="111"/>
      <c r="BQB7" s="111"/>
      <c r="BQC7" s="111"/>
      <c r="BQD7" s="111"/>
      <c r="BQE7" s="111"/>
      <c r="BQF7" s="111"/>
      <c r="BQG7" s="111"/>
      <c r="BQH7" s="111"/>
      <c r="BQI7" s="111"/>
      <c r="BQJ7" s="111"/>
      <c r="BQK7" s="111"/>
      <c r="BQL7" s="111"/>
      <c r="BQM7" s="111"/>
      <c r="BQN7" s="111"/>
      <c r="BQO7" s="111"/>
      <c r="BQP7" s="111"/>
      <c r="BQQ7" s="111"/>
      <c r="BQR7" s="111"/>
      <c r="BQS7" s="111"/>
      <c r="BQT7" s="111"/>
      <c r="BQU7" s="111"/>
      <c r="BQV7" s="111"/>
      <c r="BQW7" s="111"/>
      <c r="BQX7" s="111"/>
      <c r="BQY7" s="111"/>
      <c r="BQZ7" s="111"/>
      <c r="BRA7" s="111"/>
      <c r="BRB7" s="111"/>
      <c r="BRC7" s="111"/>
      <c r="BRD7" s="111"/>
      <c r="BRE7" s="111"/>
      <c r="BRF7" s="111"/>
      <c r="BRG7" s="111"/>
      <c r="BRH7" s="111"/>
      <c r="BRI7" s="111"/>
      <c r="BRJ7" s="111"/>
      <c r="BRK7" s="111"/>
      <c r="BRL7" s="111"/>
      <c r="BRM7" s="111"/>
      <c r="BRN7" s="111"/>
      <c r="BRO7" s="111"/>
      <c r="BRP7" s="111"/>
      <c r="BRQ7" s="111"/>
      <c r="BRR7" s="111"/>
      <c r="BRS7" s="111"/>
      <c r="BRT7" s="111"/>
      <c r="BRU7" s="111"/>
      <c r="BRV7" s="111"/>
      <c r="BRW7" s="111"/>
      <c r="BRX7" s="111"/>
      <c r="BRY7" s="111"/>
      <c r="BRZ7" s="111"/>
      <c r="BSA7" s="111"/>
      <c r="BSB7" s="111"/>
      <c r="BSC7" s="111"/>
      <c r="BSD7" s="111"/>
      <c r="BSE7" s="111"/>
      <c r="BSF7" s="111"/>
      <c r="BSG7" s="111"/>
      <c r="BSH7" s="111"/>
      <c r="BSI7" s="111"/>
      <c r="BSJ7" s="111"/>
      <c r="BSK7" s="111"/>
      <c r="BSL7" s="111"/>
      <c r="BSM7" s="111"/>
      <c r="BSN7" s="111"/>
      <c r="BSO7" s="111"/>
      <c r="BSP7" s="111"/>
      <c r="BSQ7" s="111"/>
      <c r="BSR7" s="111"/>
      <c r="BSS7" s="111"/>
      <c r="BST7" s="111"/>
      <c r="BSU7" s="111"/>
      <c r="BSV7" s="111"/>
      <c r="BSW7" s="111"/>
      <c r="BSX7" s="111"/>
      <c r="BSY7" s="111"/>
      <c r="BSZ7" s="111"/>
      <c r="BTA7" s="111"/>
      <c r="BTB7" s="111"/>
      <c r="BTC7" s="111"/>
      <c r="BTD7" s="111"/>
      <c r="BTE7" s="111"/>
      <c r="BTF7" s="111"/>
      <c r="BTG7" s="111"/>
      <c r="BTH7" s="111"/>
      <c r="BTI7" s="111"/>
      <c r="BTJ7" s="111"/>
      <c r="BTK7" s="111"/>
      <c r="BTL7" s="111"/>
      <c r="BTM7" s="111"/>
      <c r="BTN7" s="111"/>
      <c r="BTO7" s="111"/>
      <c r="BTP7" s="111"/>
      <c r="BTQ7" s="111"/>
      <c r="BTR7" s="111"/>
      <c r="BTS7" s="111"/>
      <c r="BTT7" s="111"/>
      <c r="BTU7" s="111"/>
      <c r="BTV7" s="111"/>
      <c r="BTW7" s="111"/>
      <c r="BTX7" s="111"/>
      <c r="BTY7" s="111"/>
      <c r="BTZ7" s="111"/>
      <c r="BUA7" s="111"/>
      <c r="BUB7" s="111"/>
      <c r="BUC7" s="111"/>
      <c r="BUD7" s="111"/>
      <c r="BUE7" s="111"/>
      <c r="BUF7" s="111"/>
      <c r="BUG7" s="111"/>
      <c r="BUH7" s="111"/>
      <c r="BUI7" s="111"/>
      <c r="BUJ7" s="111"/>
      <c r="BUK7" s="111"/>
      <c r="BUL7" s="111"/>
      <c r="BUM7" s="111"/>
      <c r="BUN7" s="111"/>
      <c r="BUO7" s="111"/>
      <c r="BUP7" s="111"/>
      <c r="BUQ7" s="111"/>
      <c r="BUR7" s="111"/>
      <c r="BUS7" s="111"/>
      <c r="BUT7" s="111"/>
      <c r="BUU7" s="111"/>
      <c r="BUV7" s="111"/>
      <c r="BUW7" s="111"/>
      <c r="BUX7" s="111"/>
      <c r="BUY7" s="111"/>
      <c r="BUZ7" s="111"/>
      <c r="BVA7" s="111"/>
      <c r="BVB7" s="111"/>
      <c r="BVC7" s="111"/>
      <c r="BVD7" s="111"/>
      <c r="BVE7" s="111"/>
      <c r="BVF7" s="111"/>
      <c r="BVG7" s="111"/>
      <c r="BVH7" s="111"/>
      <c r="BVI7" s="111"/>
      <c r="BVJ7" s="111"/>
      <c r="BVK7" s="111"/>
      <c r="BVL7" s="111"/>
      <c r="BVM7" s="111"/>
      <c r="BVN7" s="111"/>
      <c r="BVO7" s="111"/>
      <c r="BVP7" s="111"/>
      <c r="BVQ7" s="111"/>
      <c r="BVR7" s="111"/>
      <c r="BVS7" s="111"/>
      <c r="BVT7" s="111"/>
      <c r="BVU7" s="111"/>
      <c r="BVV7" s="111"/>
      <c r="BVW7" s="111"/>
      <c r="BVX7" s="111"/>
      <c r="BVY7" s="111"/>
      <c r="BVZ7" s="111"/>
      <c r="BWA7" s="111"/>
      <c r="BWB7" s="111"/>
      <c r="BWC7" s="111"/>
      <c r="BWD7" s="111"/>
      <c r="BWE7" s="111"/>
      <c r="BWF7" s="111"/>
      <c r="BWG7" s="111"/>
      <c r="BWH7" s="111"/>
      <c r="BWI7" s="111"/>
      <c r="BWJ7" s="111"/>
      <c r="BWK7" s="111"/>
      <c r="BWL7" s="111"/>
      <c r="BWM7" s="111"/>
      <c r="BWN7" s="111"/>
      <c r="BWO7" s="111"/>
      <c r="BWP7" s="111"/>
      <c r="BWQ7" s="111"/>
      <c r="BWR7" s="111"/>
      <c r="BWS7" s="111"/>
      <c r="BWT7" s="111"/>
      <c r="BWU7" s="111"/>
      <c r="BWV7" s="111"/>
      <c r="BWW7" s="111"/>
      <c r="BWX7" s="111"/>
      <c r="BWY7" s="111"/>
      <c r="BWZ7" s="111"/>
      <c r="BXA7" s="111"/>
      <c r="BXB7" s="111"/>
      <c r="BXC7" s="111"/>
      <c r="BXD7" s="111"/>
      <c r="BXE7" s="111"/>
      <c r="BXF7" s="111"/>
      <c r="BXG7" s="111"/>
      <c r="BXH7" s="111"/>
      <c r="BXI7" s="111"/>
      <c r="BXJ7" s="111"/>
      <c r="BXK7" s="111"/>
      <c r="BXL7" s="111"/>
      <c r="BXM7" s="111"/>
      <c r="BXN7" s="111"/>
      <c r="BXO7" s="111"/>
      <c r="BXP7" s="111"/>
      <c r="BXQ7" s="111"/>
      <c r="BXR7" s="111"/>
      <c r="BXS7" s="111"/>
      <c r="BXT7" s="111"/>
      <c r="BXU7" s="111"/>
      <c r="BXV7" s="111"/>
      <c r="BXW7" s="111"/>
      <c r="BXX7" s="111"/>
      <c r="BXY7" s="111"/>
      <c r="BXZ7" s="111"/>
      <c r="BYA7" s="111"/>
      <c r="BYB7" s="111"/>
      <c r="BYC7" s="111"/>
      <c r="BYD7" s="111"/>
      <c r="BYE7" s="111"/>
      <c r="BYF7" s="111"/>
      <c r="BYG7" s="111"/>
      <c r="BYH7" s="111"/>
      <c r="BYI7" s="111"/>
      <c r="BYJ7" s="111"/>
      <c r="BYK7" s="111"/>
      <c r="BYL7" s="111"/>
      <c r="BYM7" s="111"/>
      <c r="BYN7" s="111"/>
      <c r="BYO7" s="111"/>
      <c r="BYP7" s="111"/>
      <c r="BYQ7" s="111"/>
      <c r="BYR7" s="111"/>
      <c r="BYS7" s="111"/>
      <c r="BYT7" s="111"/>
      <c r="BYU7" s="111"/>
      <c r="BYV7" s="111"/>
      <c r="BYW7" s="111"/>
      <c r="BYX7" s="111"/>
      <c r="BYY7" s="111"/>
      <c r="BYZ7" s="111"/>
      <c r="BZA7" s="111"/>
      <c r="BZB7" s="111"/>
      <c r="BZC7" s="111"/>
      <c r="BZD7" s="111"/>
      <c r="BZE7" s="111"/>
      <c r="BZF7" s="111"/>
      <c r="BZG7" s="111"/>
      <c r="BZH7" s="111"/>
      <c r="BZI7" s="111"/>
      <c r="BZJ7" s="111"/>
      <c r="BZK7" s="111"/>
      <c r="BZL7" s="111"/>
      <c r="BZM7" s="111"/>
      <c r="BZN7" s="111"/>
      <c r="BZO7" s="111"/>
      <c r="BZP7" s="111"/>
      <c r="BZQ7" s="111"/>
      <c r="BZR7" s="111"/>
      <c r="BZS7" s="111"/>
      <c r="BZT7" s="111"/>
      <c r="BZU7" s="111"/>
      <c r="BZV7" s="111"/>
      <c r="BZW7" s="111"/>
      <c r="BZX7" s="111"/>
      <c r="BZY7" s="111"/>
      <c r="BZZ7" s="111"/>
      <c r="CAA7" s="111"/>
      <c r="CAB7" s="111"/>
      <c r="CAC7" s="111"/>
      <c r="CAD7" s="111"/>
      <c r="CAE7" s="111"/>
      <c r="CAF7" s="111"/>
      <c r="CAG7" s="111"/>
      <c r="CAH7" s="111"/>
      <c r="CAI7" s="111"/>
      <c r="CAJ7" s="111"/>
      <c r="CAK7" s="111"/>
      <c r="CAL7" s="111"/>
      <c r="CAM7" s="111"/>
      <c r="CAN7" s="111"/>
      <c r="CAO7" s="111"/>
      <c r="CAP7" s="111"/>
      <c r="CAQ7" s="111"/>
      <c r="CAR7" s="111"/>
      <c r="CAS7" s="111"/>
      <c r="CAT7" s="111"/>
      <c r="CAU7" s="111"/>
      <c r="CAV7" s="111"/>
      <c r="CAW7" s="111"/>
      <c r="CAX7" s="111"/>
      <c r="CAY7" s="111"/>
      <c r="CAZ7" s="111"/>
      <c r="CBA7" s="111"/>
      <c r="CBB7" s="111"/>
      <c r="CBC7" s="111"/>
      <c r="CBD7" s="111"/>
      <c r="CBE7" s="111"/>
      <c r="CBF7" s="111"/>
      <c r="CBG7" s="111"/>
      <c r="CBH7" s="111"/>
      <c r="CBI7" s="111"/>
      <c r="CBJ7" s="111"/>
      <c r="CBK7" s="111"/>
      <c r="CBL7" s="111"/>
      <c r="CBM7" s="111"/>
      <c r="CBN7" s="111"/>
      <c r="CBO7" s="111"/>
      <c r="CBP7" s="111"/>
      <c r="CBQ7" s="111"/>
      <c r="CBR7" s="111"/>
      <c r="CBS7" s="111"/>
      <c r="CBT7" s="111"/>
      <c r="CBU7" s="111"/>
      <c r="CBV7" s="111"/>
      <c r="CBW7" s="111"/>
      <c r="CBX7" s="111"/>
      <c r="CBY7" s="111"/>
      <c r="CBZ7" s="111"/>
      <c r="CCA7" s="111"/>
      <c r="CCB7" s="111"/>
      <c r="CCC7" s="111"/>
      <c r="CCD7" s="111"/>
      <c r="CCE7" s="111"/>
      <c r="CCF7" s="111"/>
      <c r="CCG7" s="111"/>
      <c r="CCH7" s="111"/>
      <c r="CCI7" s="111"/>
      <c r="CCJ7" s="111"/>
      <c r="CCK7" s="111"/>
      <c r="CCL7" s="111"/>
      <c r="CCM7" s="111"/>
      <c r="CCN7" s="111"/>
      <c r="CCO7" s="111"/>
      <c r="CCP7" s="111"/>
      <c r="CCQ7" s="111"/>
      <c r="CCR7" s="111"/>
      <c r="CCS7" s="111"/>
      <c r="CCT7" s="111"/>
      <c r="CCU7" s="111"/>
      <c r="CCV7" s="111"/>
      <c r="CCW7" s="111"/>
      <c r="CCX7" s="111"/>
      <c r="CCY7" s="111"/>
      <c r="CCZ7" s="111"/>
      <c r="CDA7" s="111"/>
      <c r="CDB7" s="111"/>
      <c r="CDC7" s="111"/>
      <c r="CDD7" s="111"/>
      <c r="CDE7" s="111"/>
      <c r="CDF7" s="111"/>
      <c r="CDG7" s="111"/>
      <c r="CDH7" s="111"/>
      <c r="CDI7" s="111"/>
      <c r="CDJ7" s="111"/>
      <c r="CDK7" s="111"/>
      <c r="CDL7" s="111"/>
      <c r="CDM7" s="111"/>
      <c r="CDN7" s="111"/>
      <c r="CDO7" s="111"/>
      <c r="CDP7" s="111"/>
      <c r="CDQ7" s="111"/>
      <c r="CDR7" s="111"/>
      <c r="CDS7" s="111"/>
      <c r="CDT7" s="111"/>
      <c r="CDU7" s="111"/>
      <c r="CDV7" s="111"/>
      <c r="CDW7" s="111"/>
      <c r="CDX7" s="111"/>
      <c r="CDY7" s="111"/>
      <c r="CDZ7" s="111"/>
      <c r="CEA7" s="111"/>
      <c r="CEB7" s="111"/>
      <c r="CEC7" s="111"/>
      <c r="CED7" s="111"/>
      <c r="CEE7" s="111"/>
      <c r="CEF7" s="111"/>
      <c r="CEG7" s="111"/>
      <c r="CEH7" s="111"/>
      <c r="CEI7" s="111"/>
      <c r="CEJ7" s="111"/>
      <c r="CEK7" s="111"/>
      <c r="CEL7" s="111"/>
      <c r="CEM7" s="111"/>
      <c r="CEN7" s="111"/>
      <c r="CEO7" s="111"/>
      <c r="CEP7" s="111"/>
      <c r="CEQ7" s="111"/>
      <c r="CER7" s="111"/>
      <c r="CES7" s="111"/>
      <c r="CET7" s="111"/>
      <c r="CEU7" s="111"/>
      <c r="CEV7" s="111"/>
      <c r="CEW7" s="111"/>
      <c r="CEX7" s="111"/>
      <c r="CEY7" s="111"/>
      <c r="CEZ7" s="111"/>
      <c r="CFA7" s="111"/>
      <c r="CFB7" s="111"/>
      <c r="CFC7" s="111"/>
      <c r="CFD7" s="111"/>
      <c r="CFE7" s="111"/>
      <c r="CFF7" s="111"/>
      <c r="CFG7" s="111"/>
      <c r="CFH7" s="111"/>
      <c r="CFI7" s="111"/>
      <c r="CFJ7" s="111"/>
      <c r="CFK7" s="111"/>
      <c r="CFL7" s="111"/>
      <c r="CFM7" s="111"/>
      <c r="CFN7" s="111"/>
      <c r="CFO7" s="111"/>
      <c r="CFP7" s="111"/>
      <c r="CFQ7" s="111"/>
      <c r="CFR7" s="111"/>
      <c r="CFS7" s="111"/>
      <c r="CFT7" s="111"/>
      <c r="CFU7" s="111"/>
      <c r="CFV7" s="111"/>
      <c r="CFW7" s="111"/>
      <c r="CFX7" s="111"/>
      <c r="CFY7" s="111"/>
      <c r="CFZ7" s="111"/>
      <c r="CGA7" s="111"/>
      <c r="CGB7" s="111"/>
      <c r="CGC7" s="111"/>
      <c r="CGD7" s="111"/>
      <c r="CGE7" s="111"/>
      <c r="CGF7" s="111"/>
      <c r="CGG7" s="111"/>
      <c r="CGH7" s="111"/>
      <c r="CGI7" s="111"/>
      <c r="CGJ7" s="111"/>
      <c r="CGK7" s="111"/>
      <c r="CGL7" s="111"/>
      <c r="CGM7" s="111"/>
      <c r="CGN7" s="111"/>
      <c r="CGO7" s="111"/>
      <c r="CGP7" s="111"/>
      <c r="CGQ7" s="111"/>
      <c r="CGR7" s="111"/>
      <c r="CGS7" s="111"/>
      <c r="CGT7" s="111"/>
      <c r="CGU7" s="111"/>
      <c r="CGV7" s="111"/>
      <c r="CGW7" s="111"/>
      <c r="CGX7" s="111"/>
      <c r="CGY7" s="111"/>
      <c r="CGZ7" s="111"/>
      <c r="CHA7" s="111"/>
      <c r="CHB7" s="111"/>
      <c r="CHC7" s="111"/>
      <c r="CHD7" s="111"/>
      <c r="CHE7" s="111"/>
      <c r="CHF7" s="111"/>
      <c r="CHG7" s="111"/>
      <c r="CHH7" s="111"/>
      <c r="CHI7" s="111"/>
      <c r="CHJ7" s="111"/>
      <c r="CHK7" s="111"/>
      <c r="CHL7" s="111"/>
      <c r="CHM7" s="111"/>
      <c r="CHN7" s="111"/>
      <c r="CHO7" s="111"/>
      <c r="CHP7" s="111"/>
      <c r="CHQ7" s="111"/>
      <c r="CHR7" s="111"/>
      <c r="CHS7" s="111"/>
      <c r="CHT7" s="111"/>
      <c r="CHU7" s="111"/>
      <c r="CHV7" s="111"/>
      <c r="CHW7" s="111"/>
      <c r="CHX7" s="111"/>
      <c r="CHY7" s="111"/>
      <c r="CHZ7" s="111"/>
      <c r="CIA7" s="111"/>
      <c r="CIB7" s="111"/>
      <c r="CIC7" s="111"/>
      <c r="CID7" s="111"/>
      <c r="CIE7" s="111"/>
      <c r="CIF7" s="111"/>
      <c r="CIG7" s="111"/>
      <c r="CIH7" s="111"/>
      <c r="CII7" s="111"/>
      <c r="CIJ7" s="111"/>
      <c r="CIK7" s="111"/>
      <c r="CIL7" s="111"/>
      <c r="CIM7" s="111"/>
      <c r="CIN7" s="111"/>
      <c r="CIO7" s="111"/>
      <c r="CIP7" s="111"/>
      <c r="CIQ7" s="111"/>
      <c r="CIR7" s="111"/>
      <c r="CIS7" s="111"/>
      <c r="CIT7" s="111"/>
      <c r="CIU7" s="111"/>
      <c r="CIV7" s="111"/>
      <c r="CIW7" s="111"/>
      <c r="CIX7" s="111"/>
      <c r="CIY7" s="111"/>
      <c r="CIZ7" s="111"/>
      <c r="CJA7" s="111"/>
      <c r="CJB7" s="111"/>
      <c r="CJC7" s="111"/>
      <c r="CJD7" s="111"/>
      <c r="CJE7" s="111"/>
      <c r="CJF7" s="111"/>
      <c r="CJG7" s="111"/>
      <c r="CJH7" s="111"/>
      <c r="CJI7" s="111"/>
      <c r="CJJ7" s="111"/>
      <c r="CJK7" s="111"/>
      <c r="CJL7" s="111"/>
      <c r="CJM7" s="111"/>
      <c r="CJN7" s="111"/>
      <c r="CJO7" s="111"/>
      <c r="CJP7" s="111"/>
      <c r="CJQ7" s="111"/>
      <c r="CJR7" s="111"/>
      <c r="CJS7" s="111"/>
      <c r="CJT7" s="111"/>
      <c r="CJU7" s="111"/>
      <c r="CJV7" s="111"/>
      <c r="CJW7" s="111"/>
      <c r="CJX7" s="111"/>
      <c r="CJY7" s="111"/>
      <c r="CJZ7" s="111"/>
      <c r="CKA7" s="111"/>
      <c r="CKB7" s="111"/>
      <c r="CKC7" s="111"/>
      <c r="CKD7" s="111"/>
      <c r="CKE7" s="111"/>
      <c r="CKF7" s="111"/>
      <c r="CKG7" s="111"/>
      <c r="CKH7" s="111"/>
      <c r="CKI7" s="111"/>
      <c r="CKJ7" s="111"/>
      <c r="CKK7" s="111"/>
      <c r="CKL7" s="111"/>
      <c r="CKM7" s="111"/>
      <c r="CKN7" s="111"/>
      <c r="CKO7" s="111"/>
      <c r="CKP7" s="111"/>
      <c r="CKQ7" s="111"/>
      <c r="CKR7" s="111"/>
      <c r="CKS7" s="111"/>
      <c r="CKT7" s="111"/>
      <c r="CKU7" s="111"/>
      <c r="CKV7" s="111"/>
      <c r="CKW7" s="111"/>
      <c r="CKX7" s="111"/>
      <c r="CKY7" s="111"/>
      <c r="CKZ7" s="111"/>
      <c r="CLA7" s="111"/>
      <c r="CLB7" s="111"/>
      <c r="CLC7" s="111"/>
      <c r="CLD7" s="111"/>
      <c r="CLE7" s="111"/>
      <c r="CLF7" s="111"/>
      <c r="CLG7" s="111"/>
      <c r="CLH7" s="111"/>
      <c r="CLI7" s="111"/>
      <c r="CLJ7" s="111"/>
      <c r="CLK7" s="111"/>
      <c r="CLL7" s="111"/>
      <c r="CLM7" s="111"/>
      <c r="CLN7" s="111"/>
      <c r="CLO7" s="111"/>
      <c r="CLP7" s="111"/>
      <c r="CLQ7" s="111"/>
      <c r="CLR7" s="111"/>
      <c r="CLS7" s="111"/>
      <c r="CLT7" s="111"/>
      <c r="CLU7" s="111"/>
      <c r="CLV7" s="111"/>
      <c r="CLW7" s="111"/>
      <c r="CLX7" s="111"/>
      <c r="CLY7" s="111"/>
      <c r="CLZ7" s="111"/>
      <c r="CMA7" s="111"/>
      <c r="CMB7" s="111"/>
      <c r="CMC7" s="111"/>
      <c r="CMD7" s="111"/>
      <c r="CME7" s="111"/>
      <c r="CMF7" s="111"/>
      <c r="CMG7" s="111"/>
      <c r="CMH7" s="111"/>
      <c r="CMI7" s="111"/>
      <c r="CMJ7" s="111"/>
      <c r="CMK7" s="111"/>
      <c r="CML7" s="111"/>
      <c r="CMM7" s="111"/>
      <c r="CMN7" s="111"/>
      <c r="CMO7" s="111"/>
      <c r="CMP7" s="111"/>
      <c r="CMQ7" s="111"/>
      <c r="CMR7" s="111"/>
      <c r="CMS7" s="111"/>
      <c r="CMT7" s="111"/>
      <c r="CMU7" s="111"/>
      <c r="CMV7" s="111"/>
      <c r="CMW7" s="111"/>
      <c r="CMX7" s="111"/>
      <c r="CMY7" s="111"/>
      <c r="CMZ7" s="111"/>
      <c r="CNA7" s="111"/>
      <c r="CNB7" s="111"/>
      <c r="CNC7" s="111"/>
      <c r="CND7" s="111"/>
      <c r="CNE7" s="111"/>
      <c r="CNF7" s="111"/>
      <c r="CNG7" s="111"/>
      <c r="CNH7" s="111"/>
      <c r="CNI7" s="111"/>
      <c r="CNJ7" s="111"/>
      <c r="CNK7" s="111"/>
      <c r="CNL7" s="111"/>
      <c r="CNM7" s="111"/>
      <c r="CNN7" s="111"/>
      <c r="CNO7" s="111"/>
      <c r="CNP7" s="111"/>
      <c r="CNQ7" s="111"/>
      <c r="CNR7" s="111"/>
      <c r="CNS7" s="111"/>
      <c r="CNT7" s="111"/>
      <c r="CNU7" s="111"/>
      <c r="CNV7" s="111"/>
      <c r="CNW7" s="111"/>
      <c r="CNX7" s="111"/>
      <c r="CNY7" s="111"/>
      <c r="CNZ7" s="111"/>
      <c r="COA7" s="111"/>
      <c r="COB7" s="111"/>
      <c r="COC7" s="111"/>
      <c r="COD7" s="111"/>
      <c r="COE7" s="111"/>
      <c r="COF7" s="111"/>
      <c r="COG7" s="111"/>
      <c r="COH7" s="111"/>
      <c r="COI7" s="111"/>
      <c r="COJ7" s="111"/>
      <c r="COK7" s="111"/>
      <c r="COL7" s="111"/>
      <c r="COM7" s="111"/>
      <c r="CON7" s="111"/>
      <c r="COO7" s="111"/>
      <c r="COP7" s="111"/>
      <c r="COQ7" s="111"/>
      <c r="COR7" s="111"/>
      <c r="COS7" s="111"/>
      <c r="COT7" s="111"/>
      <c r="COU7" s="111"/>
      <c r="COV7" s="111"/>
      <c r="COW7" s="111"/>
      <c r="COX7" s="111"/>
      <c r="COY7" s="111"/>
      <c r="COZ7" s="111"/>
      <c r="CPA7" s="111"/>
      <c r="CPB7" s="111"/>
      <c r="CPC7" s="111"/>
      <c r="CPD7" s="111"/>
      <c r="CPE7" s="111"/>
      <c r="CPF7" s="111"/>
      <c r="CPG7" s="111"/>
      <c r="CPH7" s="111"/>
      <c r="CPI7" s="111"/>
      <c r="CPJ7" s="111"/>
      <c r="CPK7" s="111"/>
      <c r="CPL7" s="111"/>
      <c r="CPM7" s="111"/>
      <c r="CPN7" s="111"/>
      <c r="CPO7" s="111"/>
      <c r="CPP7" s="111"/>
      <c r="CPQ7" s="111"/>
      <c r="CPR7" s="111"/>
      <c r="CPS7" s="111"/>
      <c r="CPT7" s="111"/>
      <c r="CPU7" s="111"/>
      <c r="CPV7" s="111"/>
      <c r="CPW7" s="111"/>
      <c r="CPX7" s="111"/>
      <c r="CPY7" s="111"/>
      <c r="CPZ7" s="111"/>
      <c r="CQA7" s="111"/>
      <c r="CQB7" s="111"/>
      <c r="CQC7" s="111"/>
      <c r="CQD7" s="111"/>
      <c r="CQE7" s="111"/>
      <c r="CQF7" s="111"/>
      <c r="CQG7" s="111"/>
      <c r="CQH7" s="111"/>
      <c r="CQI7" s="111"/>
      <c r="CQJ7" s="111"/>
      <c r="CQK7" s="111"/>
      <c r="CQL7" s="111"/>
      <c r="CQM7" s="111"/>
      <c r="CQN7" s="111"/>
      <c r="CQO7" s="111"/>
      <c r="CQP7" s="111"/>
      <c r="CQQ7" s="111"/>
      <c r="CQR7" s="111"/>
      <c r="CQS7" s="111"/>
      <c r="CQT7" s="111"/>
      <c r="CQU7" s="111"/>
      <c r="CQV7" s="111"/>
      <c r="CQW7" s="111"/>
      <c r="CQX7" s="111"/>
      <c r="CQY7" s="111"/>
      <c r="CQZ7" s="111"/>
      <c r="CRA7" s="111"/>
      <c r="CRB7" s="111"/>
      <c r="CRC7" s="111"/>
      <c r="CRD7" s="111"/>
      <c r="CRE7" s="111"/>
      <c r="CRF7" s="111"/>
      <c r="CRG7" s="111"/>
      <c r="CRH7" s="111"/>
      <c r="CRI7" s="111"/>
      <c r="CRJ7" s="111"/>
      <c r="CRK7" s="111"/>
      <c r="CRL7" s="111"/>
      <c r="CRM7" s="111"/>
      <c r="CRN7" s="111"/>
      <c r="CRO7" s="111"/>
      <c r="CRP7" s="111"/>
      <c r="CRQ7" s="111"/>
      <c r="CRR7" s="111"/>
      <c r="CRS7" s="111"/>
      <c r="CRT7" s="111"/>
      <c r="CRU7" s="111"/>
      <c r="CRV7" s="111"/>
      <c r="CRW7" s="111"/>
      <c r="CRX7" s="111"/>
      <c r="CRY7" s="111"/>
      <c r="CRZ7" s="111"/>
      <c r="CSA7" s="111"/>
      <c r="CSB7" s="111"/>
      <c r="CSC7" s="111"/>
      <c r="CSD7" s="111"/>
      <c r="CSE7" s="111"/>
      <c r="CSF7" s="111"/>
      <c r="CSG7" s="111"/>
      <c r="CSH7" s="111"/>
      <c r="CSI7" s="111"/>
      <c r="CSJ7" s="111"/>
      <c r="CSK7" s="111"/>
      <c r="CSL7" s="111"/>
      <c r="CSM7" s="111"/>
      <c r="CSN7" s="111"/>
      <c r="CSO7" s="111"/>
      <c r="CSP7" s="111"/>
      <c r="CSQ7" s="111"/>
      <c r="CSR7" s="111"/>
      <c r="CSS7" s="111"/>
      <c r="CST7" s="111"/>
      <c r="CSU7" s="111"/>
      <c r="CSV7" s="111"/>
      <c r="CSW7" s="111"/>
      <c r="CSX7" s="111"/>
      <c r="CSY7" s="111"/>
      <c r="CSZ7" s="111"/>
      <c r="CTA7" s="111"/>
      <c r="CTB7" s="111"/>
      <c r="CTC7" s="111"/>
      <c r="CTD7" s="111"/>
      <c r="CTE7" s="111"/>
      <c r="CTF7" s="111"/>
      <c r="CTG7" s="111"/>
      <c r="CTH7" s="111"/>
      <c r="CTI7" s="111"/>
      <c r="CTJ7" s="111"/>
      <c r="CTK7" s="111"/>
      <c r="CTL7" s="111"/>
      <c r="CTM7" s="111"/>
      <c r="CTN7" s="111"/>
      <c r="CTO7" s="111"/>
      <c r="CTP7" s="111"/>
      <c r="CTQ7" s="111"/>
      <c r="CTR7" s="111"/>
      <c r="CTS7" s="111"/>
      <c r="CTT7" s="111"/>
      <c r="CTU7" s="111"/>
      <c r="CTV7" s="111"/>
      <c r="CTW7" s="111"/>
      <c r="CTX7" s="111"/>
      <c r="CTY7" s="111"/>
      <c r="CTZ7" s="111"/>
      <c r="CUA7" s="111"/>
      <c r="CUB7" s="111"/>
      <c r="CUC7" s="111"/>
      <c r="CUD7" s="111"/>
      <c r="CUE7" s="111"/>
      <c r="CUF7" s="111"/>
      <c r="CUG7" s="111"/>
      <c r="CUH7" s="111"/>
      <c r="CUI7" s="111"/>
      <c r="CUJ7" s="111"/>
      <c r="CUK7" s="111"/>
      <c r="CUL7" s="111"/>
      <c r="CUM7" s="111"/>
      <c r="CUN7" s="111"/>
      <c r="CUO7" s="111"/>
      <c r="CUP7" s="111"/>
      <c r="CUQ7" s="111"/>
      <c r="CUR7" s="111"/>
      <c r="CUS7" s="111"/>
      <c r="CUT7" s="111"/>
      <c r="CUU7" s="111"/>
      <c r="CUV7" s="111"/>
      <c r="CUW7" s="111"/>
      <c r="CUX7" s="111"/>
      <c r="CUY7" s="111"/>
      <c r="CUZ7" s="111"/>
      <c r="CVA7" s="111"/>
      <c r="CVB7" s="111"/>
      <c r="CVC7" s="111"/>
      <c r="CVD7" s="111"/>
      <c r="CVE7" s="111"/>
      <c r="CVF7" s="111"/>
      <c r="CVG7" s="111"/>
      <c r="CVH7" s="111"/>
      <c r="CVI7" s="111"/>
      <c r="CVJ7" s="111"/>
      <c r="CVK7" s="111"/>
      <c r="CVL7" s="111"/>
      <c r="CVM7" s="111"/>
      <c r="CVN7" s="111"/>
      <c r="CVO7" s="111"/>
      <c r="CVP7" s="111"/>
      <c r="CVQ7" s="111"/>
      <c r="CVR7" s="111"/>
      <c r="CVS7" s="111"/>
      <c r="CVT7" s="111"/>
      <c r="CVU7" s="111"/>
      <c r="CVV7" s="111"/>
      <c r="CVW7" s="111"/>
      <c r="CVX7" s="111"/>
      <c r="CVY7" s="111"/>
      <c r="CVZ7" s="111"/>
      <c r="CWA7" s="111"/>
      <c r="CWB7" s="111"/>
      <c r="CWC7" s="111"/>
      <c r="CWD7" s="111"/>
      <c r="CWE7" s="111"/>
      <c r="CWF7" s="111"/>
      <c r="CWG7" s="111"/>
      <c r="CWH7" s="111"/>
      <c r="CWI7" s="111"/>
      <c r="CWJ7" s="111"/>
      <c r="CWK7" s="111"/>
      <c r="CWL7" s="111"/>
      <c r="CWM7" s="111"/>
      <c r="CWN7" s="111"/>
      <c r="CWO7" s="111"/>
      <c r="CWP7" s="111"/>
      <c r="CWQ7" s="111"/>
      <c r="CWR7" s="111"/>
      <c r="CWS7" s="111"/>
      <c r="CWT7" s="111"/>
      <c r="CWU7" s="111"/>
      <c r="CWV7" s="111"/>
      <c r="CWW7" s="111"/>
      <c r="CWX7" s="111"/>
      <c r="CWY7" s="111"/>
      <c r="CWZ7" s="111"/>
      <c r="CXA7" s="111"/>
      <c r="CXB7" s="111"/>
      <c r="CXC7" s="111"/>
      <c r="CXD7" s="111"/>
      <c r="CXE7" s="111"/>
      <c r="CXF7" s="111"/>
      <c r="CXG7" s="111"/>
      <c r="CXH7" s="111"/>
      <c r="CXI7" s="111"/>
      <c r="CXJ7" s="111"/>
      <c r="CXK7" s="111"/>
      <c r="CXL7" s="111"/>
      <c r="CXM7" s="111"/>
      <c r="CXN7" s="111"/>
      <c r="CXO7" s="111"/>
      <c r="CXP7" s="111"/>
      <c r="CXQ7" s="111"/>
      <c r="CXR7" s="111"/>
      <c r="CXS7" s="111"/>
      <c r="CXT7" s="111"/>
      <c r="CXU7" s="111"/>
      <c r="CXV7" s="111"/>
      <c r="CXW7" s="111"/>
      <c r="CXX7" s="111"/>
      <c r="CXY7" s="111"/>
      <c r="CXZ7" s="111"/>
      <c r="CYA7" s="111"/>
      <c r="CYB7" s="111"/>
      <c r="CYC7" s="111"/>
      <c r="CYD7" s="111"/>
      <c r="CYE7" s="111"/>
      <c r="CYF7" s="111"/>
      <c r="CYG7" s="111"/>
      <c r="CYH7" s="111"/>
      <c r="CYI7" s="111"/>
      <c r="CYJ7" s="111"/>
      <c r="CYK7" s="111"/>
      <c r="CYL7" s="111"/>
      <c r="CYM7" s="111"/>
      <c r="CYN7" s="111"/>
      <c r="CYO7" s="111"/>
      <c r="CYP7" s="111"/>
      <c r="CYQ7" s="111"/>
      <c r="CYR7" s="111"/>
      <c r="CYS7" s="111"/>
      <c r="CYT7" s="111"/>
      <c r="CYU7" s="111"/>
      <c r="CYV7" s="111"/>
      <c r="CYW7" s="111"/>
      <c r="CYX7" s="111"/>
      <c r="CYY7" s="111"/>
      <c r="CYZ7" s="111"/>
      <c r="CZA7" s="111"/>
      <c r="CZB7" s="111"/>
      <c r="CZC7" s="111"/>
      <c r="CZD7" s="111"/>
      <c r="CZE7" s="111"/>
      <c r="CZF7" s="111"/>
      <c r="CZG7" s="111"/>
      <c r="CZH7" s="111"/>
      <c r="CZI7" s="111"/>
      <c r="CZJ7" s="111"/>
      <c r="CZK7" s="111"/>
      <c r="CZL7" s="111"/>
      <c r="CZM7" s="111"/>
      <c r="CZN7" s="111"/>
      <c r="CZO7" s="111"/>
      <c r="CZP7" s="111"/>
      <c r="CZQ7" s="111"/>
      <c r="CZR7" s="111"/>
      <c r="CZS7" s="111"/>
      <c r="CZT7" s="111"/>
      <c r="CZU7" s="111"/>
      <c r="CZV7" s="111"/>
      <c r="CZW7" s="111"/>
      <c r="CZX7" s="111"/>
      <c r="CZY7" s="111"/>
      <c r="CZZ7" s="111"/>
      <c r="DAA7" s="111"/>
      <c r="DAB7" s="111"/>
      <c r="DAC7" s="111"/>
      <c r="DAD7" s="111"/>
      <c r="DAE7" s="111"/>
      <c r="DAF7" s="111"/>
      <c r="DAG7" s="111"/>
      <c r="DAH7" s="111"/>
      <c r="DAI7" s="111"/>
      <c r="DAJ7" s="111"/>
      <c r="DAK7" s="111"/>
      <c r="DAL7" s="111"/>
      <c r="DAM7" s="111"/>
      <c r="DAN7" s="111"/>
      <c r="DAO7" s="111"/>
      <c r="DAP7" s="111"/>
      <c r="DAQ7" s="111"/>
      <c r="DAR7" s="111"/>
      <c r="DAS7" s="111"/>
      <c r="DAT7" s="111"/>
      <c r="DAU7" s="111"/>
      <c r="DAV7" s="111"/>
      <c r="DAW7" s="111"/>
      <c r="DAX7" s="111"/>
      <c r="DAY7" s="111"/>
      <c r="DAZ7" s="111"/>
      <c r="DBA7" s="111"/>
      <c r="DBB7" s="111"/>
      <c r="DBC7" s="111"/>
      <c r="DBD7" s="111"/>
      <c r="DBE7" s="111"/>
      <c r="DBF7" s="111"/>
      <c r="DBG7" s="111"/>
      <c r="DBH7" s="111"/>
      <c r="DBI7" s="111"/>
      <c r="DBJ7" s="111"/>
      <c r="DBK7" s="111"/>
      <c r="DBL7" s="111"/>
      <c r="DBM7" s="111"/>
      <c r="DBN7" s="111"/>
      <c r="DBO7" s="111"/>
      <c r="DBP7" s="111"/>
      <c r="DBQ7" s="111"/>
      <c r="DBR7" s="111"/>
      <c r="DBS7" s="111"/>
      <c r="DBT7" s="111"/>
      <c r="DBU7" s="111"/>
      <c r="DBV7" s="111"/>
      <c r="DBW7" s="111"/>
      <c r="DBX7" s="111"/>
      <c r="DBY7" s="111"/>
      <c r="DBZ7" s="111"/>
      <c r="DCA7" s="111"/>
      <c r="DCB7" s="111"/>
      <c r="DCC7" s="111"/>
      <c r="DCD7" s="111"/>
      <c r="DCE7" s="111"/>
      <c r="DCF7" s="111"/>
      <c r="DCG7" s="111"/>
      <c r="DCH7" s="111"/>
      <c r="DCI7" s="111"/>
      <c r="DCJ7" s="111"/>
      <c r="DCK7" s="111"/>
      <c r="DCL7" s="111"/>
      <c r="DCM7" s="111"/>
      <c r="DCN7" s="111"/>
      <c r="DCO7" s="111"/>
      <c r="DCP7" s="111"/>
      <c r="DCQ7" s="111"/>
      <c r="DCR7" s="111"/>
      <c r="DCS7" s="111"/>
      <c r="DCT7" s="111"/>
      <c r="DCU7" s="111"/>
      <c r="DCV7" s="111"/>
      <c r="DCW7" s="111"/>
      <c r="DCX7" s="111"/>
      <c r="DCY7" s="111"/>
      <c r="DCZ7" s="111"/>
      <c r="DDA7" s="111"/>
      <c r="DDB7" s="111"/>
      <c r="DDC7" s="111"/>
      <c r="DDD7" s="111"/>
      <c r="DDE7" s="111"/>
      <c r="DDF7" s="111"/>
      <c r="DDG7" s="111"/>
      <c r="DDH7" s="111"/>
      <c r="DDI7" s="111"/>
      <c r="DDJ7" s="111"/>
      <c r="DDK7" s="111"/>
      <c r="DDL7" s="111"/>
      <c r="DDM7" s="111"/>
      <c r="DDN7" s="111"/>
      <c r="DDO7" s="111"/>
      <c r="DDP7" s="111"/>
      <c r="DDQ7" s="111"/>
      <c r="DDR7" s="111"/>
      <c r="DDS7" s="111"/>
      <c r="DDT7" s="111"/>
      <c r="DDU7" s="111"/>
      <c r="DDV7" s="111"/>
      <c r="DDW7" s="111"/>
      <c r="DDX7" s="111"/>
      <c r="DDY7" s="111"/>
      <c r="DDZ7" s="111"/>
      <c r="DEA7" s="111"/>
      <c r="DEB7" s="111"/>
      <c r="DEC7" s="111"/>
      <c r="DED7" s="111"/>
      <c r="DEE7" s="111"/>
      <c r="DEF7" s="111"/>
      <c r="DEG7" s="111"/>
      <c r="DEH7" s="111"/>
      <c r="DEI7" s="111"/>
      <c r="DEJ7" s="111"/>
      <c r="DEK7" s="111"/>
      <c r="DEL7" s="111"/>
      <c r="DEM7" s="111"/>
      <c r="DEN7" s="111"/>
      <c r="DEO7" s="111"/>
      <c r="DEP7" s="111"/>
      <c r="DEQ7" s="111"/>
      <c r="DER7" s="111"/>
      <c r="DES7" s="111"/>
      <c r="DET7" s="111"/>
      <c r="DEU7" s="111"/>
      <c r="DEV7" s="111"/>
      <c r="DEW7" s="111"/>
      <c r="DEX7" s="111"/>
      <c r="DEY7" s="111"/>
      <c r="DEZ7" s="111"/>
      <c r="DFA7" s="111"/>
      <c r="DFB7" s="111"/>
      <c r="DFC7" s="111"/>
      <c r="DFD7" s="111"/>
      <c r="DFE7" s="111"/>
      <c r="DFF7" s="111"/>
      <c r="DFG7" s="111"/>
      <c r="DFH7" s="111"/>
      <c r="DFI7" s="111"/>
      <c r="DFJ7" s="111"/>
      <c r="DFK7" s="111"/>
      <c r="DFL7" s="111"/>
      <c r="DFM7" s="111"/>
      <c r="DFN7" s="111"/>
      <c r="DFO7" s="111"/>
      <c r="DFP7" s="111"/>
      <c r="DFQ7" s="111"/>
      <c r="DFR7" s="111"/>
      <c r="DFS7" s="111"/>
      <c r="DFT7" s="111"/>
      <c r="DFU7" s="111"/>
      <c r="DFV7" s="111"/>
      <c r="DFW7" s="111"/>
      <c r="DFX7" s="111"/>
      <c r="DFY7" s="111"/>
      <c r="DFZ7" s="111"/>
      <c r="DGA7" s="111"/>
      <c r="DGB7" s="111"/>
      <c r="DGC7" s="111"/>
      <c r="DGD7" s="111"/>
      <c r="DGE7" s="111"/>
      <c r="DGF7" s="111"/>
      <c r="DGG7" s="111"/>
      <c r="DGH7" s="111"/>
      <c r="DGI7" s="111"/>
      <c r="DGJ7" s="111"/>
      <c r="DGK7" s="111"/>
      <c r="DGL7" s="111"/>
      <c r="DGM7" s="111"/>
      <c r="DGN7" s="111"/>
      <c r="DGO7" s="111"/>
      <c r="DGP7" s="111"/>
      <c r="DGQ7" s="111"/>
      <c r="DGR7" s="111"/>
      <c r="DGS7" s="111"/>
      <c r="DGT7" s="111"/>
      <c r="DGU7" s="111"/>
      <c r="DGV7" s="111"/>
      <c r="DGW7" s="111"/>
      <c r="DGX7" s="111"/>
      <c r="DGY7" s="111"/>
      <c r="DGZ7" s="111"/>
      <c r="DHA7" s="111"/>
      <c r="DHB7" s="111"/>
      <c r="DHC7" s="111"/>
      <c r="DHD7" s="111"/>
      <c r="DHE7" s="111"/>
      <c r="DHF7" s="111"/>
      <c r="DHG7" s="111"/>
      <c r="DHH7" s="111"/>
      <c r="DHI7" s="111"/>
      <c r="DHJ7" s="111"/>
      <c r="DHK7" s="111"/>
      <c r="DHL7" s="111"/>
      <c r="DHM7" s="111"/>
      <c r="DHN7" s="111"/>
      <c r="DHO7" s="111"/>
      <c r="DHP7" s="111"/>
      <c r="DHQ7" s="111"/>
      <c r="DHR7" s="111"/>
      <c r="DHS7" s="111"/>
      <c r="DHT7" s="111"/>
      <c r="DHU7" s="111"/>
      <c r="DHV7" s="111"/>
      <c r="DHW7" s="111"/>
      <c r="DHX7" s="111"/>
      <c r="DHY7" s="111"/>
      <c r="DHZ7" s="111"/>
      <c r="DIA7" s="111"/>
      <c r="DIB7" s="111"/>
      <c r="DIC7" s="111"/>
      <c r="DID7" s="111"/>
      <c r="DIE7" s="111"/>
      <c r="DIF7" s="111"/>
      <c r="DIG7" s="111"/>
      <c r="DIH7" s="111"/>
      <c r="DII7" s="111"/>
      <c r="DIJ7" s="111"/>
      <c r="DIK7" s="111"/>
      <c r="DIL7" s="111"/>
      <c r="DIM7" s="111"/>
      <c r="DIN7" s="111"/>
      <c r="DIO7" s="111"/>
      <c r="DIP7" s="111"/>
      <c r="DIQ7" s="111"/>
      <c r="DIR7" s="111"/>
      <c r="DIS7" s="111"/>
      <c r="DIT7" s="111"/>
      <c r="DIU7" s="111"/>
      <c r="DIV7" s="111"/>
      <c r="DIW7" s="111"/>
      <c r="DIX7" s="111"/>
      <c r="DIY7" s="111"/>
      <c r="DIZ7" s="111"/>
      <c r="DJA7" s="111"/>
      <c r="DJB7" s="111"/>
      <c r="DJC7" s="111"/>
      <c r="DJD7" s="111"/>
      <c r="DJE7" s="111"/>
      <c r="DJF7" s="111"/>
      <c r="DJG7" s="111"/>
      <c r="DJH7" s="111"/>
      <c r="DJI7" s="111"/>
      <c r="DJJ7" s="111"/>
      <c r="DJK7" s="111"/>
      <c r="DJL7" s="111"/>
      <c r="DJM7" s="111"/>
      <c r="DJN7" s="111"/>
      <c r="DJO7" s="111"/>
      <c r="DJP7" s="111"/>
      <c r="DJQ7" s="111"/>
      <c r="DJR7" s="111"/>
      <c r="DJS7" s="111"/>
      <c r="DJT7" s="111"/>
      <c r="DJU7" s="111"/>
      <c r="DJV7" s="111"/>
      <c r="DJW7" s="111"/>
      <c r="DJX7" s="111"/>
      <c r="DJY7" s="111"/>
      <c r="DJZ7" s="111"/>
      <c r="DKA7" s="111"/>
      <c r="DKB7" s="111"/>
      <c r="DKC7" s="111"/>
      <c r="DKD7" s="111"/>
      <c r="DKE7" s="111"/>
      <c r="DKF7" s="111"/>
      <c r="DKG7" s="111"/>
      <c r="DKH7" s="111"/>
      <c r="DKI7" s="111"/>
      <c r="DKJ7" s="111"/>
      <c r="DKK7" s="111"/>
      <c r="DKL7" s="111"/>
      <c r="DKM7" s="111"/>
      <c r="DKN7" s="111"/>
      <c r="DKO7" s="111"/>
      <c r="DKP7" s="111"/>
      <c r="DKQ7" s="111"/>
      <c r="DKR7" s="111"/>
      <c r="DKS7" s="111"/>
      <c r="DKT7" s="111"/>
      <c r="DKU7" s="111"/>
      <c r="DKV7" s="111"/>
      <c r="DKW7" s="111"/>
      <c r="DKX7" s="111"/>
      <c r="DKY7" s="111"/>
      <c r="DKZ7" s="111"/>
      <c r="DLA7" s="111"/>
      <c r="DLB7" s="111"/>
      <c r="DLC7" s="111"/>
      <c r="DLD7" s="111"/>
      <c r="DLE7" s="111"/>
      <c r="DLF7" s="111"/>
      <c r="DLG7" s="111"/>
      <c r="DLH7" s="111"/>
      <c r="DLI7" s="111"/>
      <c r="DLJ7" s="111"/>
      <c r="DLK7" s="111"/>
      <c r="DLL7" s="111"/>
      <c r="DLM7" s="111"/>
      <c r="DLN7" s="111"/>
      <c r="DLO7" s="111"/>
      <c r="DLP7" s="111"/>
      <c r="DLQ7" s="111"/>
      <c r="DLR7" s="111"/>
      <c r="DLS7" s="111"/>
      <c r="DLT7" s="111"/>
      <c r="DLU7" s="111"/>
      <c r="DLV7" s="111"/>
      <c r="DLW7" s="111"/>
      <c r="DLX7" s="111"/>
      <c r="DLY7" s="111"/>
      <c r="DLZ7" s="111"/>
      <c r="DMA7" s="111"/>
      <c r="DMB7" s="111"/>
      <c r="DMC7" s="111"/>
      <c r="DMD7" s="111"/>
      <c r="DME7" s="111"/>
      <c r="DMF7" s="111"/>
      <c r="DMG7" s="111"/>
      <c r="DMH7" s="111"/>
      <c r="DMI7" s="111"/>
      <c r="DMJ7" s="111"/>
      <c r="DMK7" s="111"/>
      <c r="DML7" s="111"/>
      <c r="DMM7" s="111"/>
      <c r="DMN7" s="111"/>
      <c r="DMO7" s="111"/>
      <c r="DMP7" s="111"/>
      <c r="DMQ7" s="111"/>
      <c r="DMR7" s="111"/>
      <c r="DMS7" s="111"/>
      <c r="DMT7" s="111"/>
      <c r="DMU7" s="111"/>
      <c r="DMV7" s="111"/>
      <c r="DMW7" s="111"/>
      <c r="DMX7" s="111"/>
      <c r="DMY7" s="111"/>
      <c r="DMZ7" s="111"/>
      <c r="DNA7" s="111"/>
      <c r="DNB7" s="111"/>
      <c r="DNC7" s="111"/>
      <c r="DND7" s="111"/>
      <c r="DNE7" s="111"/>
      <c r="DNF7" s="111"/>
      <c r="DNG7" s="111"/>
      <c r="DNH7" s="111"/>
      <c r="DNI7" s="111"/>
      <c r="DNJ7" s="111"/>
      <c r="DNK7" s="111"/>
      <c r="DNL7" s="111"/>
      <c r="DNM7" s="111"/>
      <c r="DNN7" s="111"/>
      <c r="DNO7" s="111"/>
      <c r="DNP7" s="111"/>
      <c r="DNQ7" s="111"/>
      <c r="DNR7" s="111"/>
      <c r="DNS7" s="111"/>
      <c r="DNT7" s="111"/>
      <c r="DNU7" s="111"/>
      <c r="DNV7" s="111"/>
      <c r="DNW7" s="111"/>
      <c r="DNX7" s="111"/>
      <c r="DNY7" s="111"/>
      <c r="DNZ7" s="111"/>
      <c r="DOA7" s="111"/>
      <c r="DOB7" s="111"/>
      <c r="DOC7" s="111"/>
      <c r="DOD7" s="111"/>
      <c r="DOE7" s="111"/>
      <c r="DOF7" s="111"/>
      <c r="DOG7" s="111"/>
      <c r="DOH7" s="111"/>
      <c r="DOI7" s="111"/>
      <c r="DOJ7" s="111"/>
      <c r="DOK7" s="111"/>
      <c r="DOL7" s="111"/>
      <c r="DOM7" s="111"/>
      <c r="DON7" s="111"/>
      <c r="DOO7" s="111"/>
      <c r="DOP7" s="111"/>
      <c r="DOQ7" s="111"/>
      <c r="DOR7" s="111"/>
      <c r="DOS7" s="111"/>
      <c r="DOT7" s="111"/>
      <c r="DOU7" s="111"/>
      <c r="DOV7" s="111"/>
      <c r="DOW7" s="111"/>
      <c r="DOX7" s="111"/>
      <c r="DOY7" s="111"/>
      <c r="DOZ7" s="111"/>
      <c r="DPA7" s="111"/>
      <c r="DPB7" s="111"/>
      <c r="DPC7" s="111"/>
      <c r="DPD7" s="111"/>
      <c r="DPE7" s="111"/>
      <c r="DPF7" s="111"/>
      <c r="DPG7" s="111"/>
      <c r="DPH7" s="111"/>
      <c r="DPI7" s="111"/>
      <c r="DPJ7" s="111"/>
      <c r="DPK7" s="111"/>
      <c r="DPL7" s="111"/>
      <c r="DPM7" s="111"/>
      <c r="DPN7" s="111"/>
      <c r="DPO7" s="111"/>
      <c r="DPP7" s="111"/>
      <c r="DPQ7" s="111"/>
      <c r="DPR7" s="111"/>
      <c r="DPS7" s="111"/>
      <c r="DPT7" s="111"/>
      <c r="DPU7" s="111"/>
      <c r="DPV7" s="111"/>
      <c r="DPW7" s="111"/>
      <c r="DPX7" s="111"/>
      <c r="DPY7" s="111"/>
      <c r="DPZ7" s="111"/>
      <c r="DQA7" s="111"/>
      <c r="DQB7" s="111"/>
      <c r="DQC7" s="111"/>
      <c r="DQD7" s="111"/>
      <c r="DQE7" s="111"/>
      <c r="DQF7" s="111"/>
      <c r="DQG7" s="111"/>
      <c r="DQH7" s="111"/>
      <c r="DQI7" s="111"/>
      <c r="DQJ7" s="111"/>
      <c r="DQK7" s="111"/>
      <c r="DQL7" s="111"/>
      <c r="DQM7" s="111"/>
      <c r="DQN7" s="111"/>
      <c r="DQO7" s="111"/>
      <c r="DQP7" s="111"/>
      <c r="DQQ7" s="111"/>
      <c r="DQR7" s="111"/>
      <c r="DQS7" s="111"/>
      <c r="DQT7" s="111"/>
      <c r="DQU7" s="111"/>
      <c r="DQV7" s="111"/>
      <c r="DQW7" s="111"/>
      <c r="DQX7" s="111"/>
      <c r="DQY7" s="111"/>
      <c r="DQZ7" s="111"/>
      <c r="DRA7" s="111"/>
      <c r="DRB7" s="111"/>
      <c r="DRC7" s="111"/>
      <c r="DRD7" s="111"/>
      <c r="DRE7" s="111"/>
      <c r="DRF7" s="111"/>
      <c r="DRG7" s="111"/>
      <c r="DRH7" s="111"/>
      <c r="DRI7" s="111"/>
      <c r="DRJ7" s="111"/>
      <c r="DRK7" s="111"/>
      <c r="DRL7" s="111"/>
      <c r="DRM7" s="111"/>
      <c r="DRN7" s="111"/>
      <c r="DRO7" s="111"/>
      <c r="DRP7" s="111"/>
      <c r="DRQ7" s="111"/>
      <c r="DRR7" s="111"/>
      <c r="DRS7" s="111"/>
      <c r="DRT7" s="111"/>
      <c r="DRU7" s="111"/>
      <c r="DRV7" s="111"/>
      <c r="DRW7" s="111"/>
      <c r="DRX7" s="111"/>
      <c r="DRY7" s="111"/>
      <c r="DRZ7" s="111"/>
      <c r="DSA7" s="111"/>
      <c r="DSB7" s="111"/>
      <c r="DSC7" s="111"/>
      <c r="DSD7" s="111"/>
      <c r="DSE7" s="111"/>
      <c r="DSF7" s="111"/>
      <c r="DSG7" s="111"/>
      <c r="DSH7" s="111"/>
      <c r="DSI7" s="111"/>
      <c r="DSJ7" s="111"/>
      <c r="DSK7" s="111"/>
      <c r="DSL7" s="111"/>
      <c r="DSM7" s="111"/>
      <c r="DSN7" s="111"/>
      <c r="DSO7" s="111"/>
      <c r="DSP7" s="111"/>
      <c r="DSQ7" s="111"/>
      <c r="DSR7" s="111"/>
      <c r="DSS7" s="111"/>
      <c r="DST7" s="111"/>
      <c r="DSU7" s="111"/>
      <c r="DSV7" s="111"/>
      <c r="DSW7" s="111"/>
      <c r="DSX7" s="111"/>
      <c r="DSY7" s="111"/>
      <c r="DSZ7" s="111"/>
      <c r="DTA7" s="111"/>
      <c r="DTB7" s="111"/>
      <c r="DTC7" s="111"/>
      <c r="DTD7" s="111"/>
      <c r="DTE7" s="111"/>
      <c r="DTF7" s="111"/>
      <c r="DTG7" s="111"/>
      <c r="DTH7" s="111"/>
      <c r="DTI7" s="111"/>
      <c r="DTJ7" s="111"/>
      <c r="DTK7" s="111"/>
      <c r="DTL7" s="111"/>
      <c r="DTM7" s="111"/>
      <c r="DTN7" s="111"/>
      <c r="DTO7" s="111"/>
      <c r="DTP7" s="111"/>
      <c r="DTQ7" s="111"/>
      <c r="DTR7" s="111"/>
      <c r="DTS7" s="111"/>
      <c r="DTT7" s="111"/>
      <c r="DTU7" s="111"/>
      <c r="DTV7" s="111"/>
      <c r="DTW7" s="111"/>
      <c r="DTX7" s="111"/>
      <c r="DTY7" s="111"/>
      <c r="DTZ7" s="111"/>
      <c r="DUA7" s="111"/>
      <c r="DUB7" s="111"/>
      <c r="DUC7" s="111"/>
      <c r="DUD7" s="111"/>
      <c r="DUE7" s="111"/>
      <c r="DUF7" s="111"/>
      <c r="DUG7" s="111"/>
      <c r="DUH7" s="111"/>
      <c r="DUI7" s="111"/>
      <c r="DUJ7" s="111"/>
      <c r="DUK7" s="111"/>
      <c r="DUL7" s="111"/>
      <c r="DUM7" s="111"/>
      <c r="DUN7" s="111"/>
      <c r="DUO7" s="111"/>
      <c r="DUP7" s="111"/>
      <c r="DUQ7" s="111"/>
      <c r="DUR7" s="111"/>
      <c r="DUS7" s="111"/>
      <c r="DUT7" s="111"/>
      <c r="DUU7" s="111"/>
      <c r="DUV7" s="111"/>
      <c r="DUW7" s="111"/>
      <c r="DUX7" s="111"/>
      <c r="DUY7" s="111"/>
      <c r="DUZ7" s="111"/>
      <c r="DVA7" s="111"/>
      <c r="DVB7" s="111"/>
      <c r="DVC7" s="111"/>
      <c r="DVD7" s="111"/>
      <c r="DVE7" s="111"/>
      <c r="DVF7" s="111"/>
      <c r="DVG7" s="111"/>
      <c r="DVH7" s="111"/>
      <c r="DVI7" s="111"/>
      <c r="DVJ7" s="111"/>
      <c r="DVK7" s="111"/>
      <c r="DVL7" s="111"/>
      <c r="DVM7" s="111"/>
      <c r="DVN7" s="111"/>
      <c r="DVO7" s="111"/>
      <c r="DVP7" s="111"/>
      <c r="DVQ7" s="111"/>
      <c r="DVR7" s="111"/>
      <c r="DVS7" s="111"/>
      <c r="DVT7" s="111"/>
      <c r="DVU7" s="111"/>
      <c r="DVV7" s="111"/>
      <c r="DVW7" s="111"/>
      <c r="DVX7" s="111"/>
      <c r="DVY7" s="111"/>
      <c r="DVZ7" s="111"/>
      <c r="DWA7" s="111"/>
      <c r="DWB7" s="111"/>
      <c r="DWC7" s="111"/>
      <c r="DWD7" s="111"/>
      <c r="DWE7" s="111"/>
      <c r="DWF7" s="111"/>
      <c r="DWG7" s="111"/>
      <c r="DWH7" s="111"/>
      <c r="DWI7" s="111"/>
      <c r="DWJ7" s="111"/>
      <c r="DWK7" s="111"/>
      <c r="DWL7" s="111"/>
      <c r="DWM7" s="111"/>
      <c r="DWN7" s="111"/>
      <c r="DWO7" s="111"/>
      <c r="DWP7" s="111"/>
      <c r="DWQ7" s="111"/>
      <c r="DWR7" s="111"/>
      <c r="DWS7" s="111"/>
      <c r="DWT7" s="111"/>
      <c r="DWU7" s="111"/>
      <c r="DWV7" s="111"/>
      <c r="DWW7" s="111"/>
      <c r="DWX7" s="111"/>
      <c r="DWY7" s="111"/>
      <c r="DWZ7" s="111"/>
      <c r="DXA7" s="111"/>
      <c r="DXB7" s="111"/>
      <c r="DXC7" s="111"/>
      <c r="DXD7" s="111"/>
      <c r="DXE7" s="111"/>
      <c r="DXF7" s="111"/>
      <c r="DXG7" s="111"/>
      <c r="DXH7" s="111"/>
      <c r="DXI7" s="111"/>
      <c r="DXJ7" s="111"/>
      <c r="DXK7" s="111"/>
      <c r="DXL7" s="111"/>
      <c r="DXM7" s="111"/>
      <c r="DXN7" s="111"/>
      <c r="DXO7" s="111"/>
      <c r="DXP7" s="111"/>
      <c r="DXQ7" s="111"/>
      <c r="DXR7" s="111"/>
      <c r="DXS7" s="111"/>
      <c r="DXT7" s="111"/>
      <c r="DXU7" s="111"/>
      <c r="DXV7" s="111"/>
      <c r="DXW7" s="111"/>
      <c r="DXX7" s="111"/>
      <c r="DXY7" s="111"/>
      <c r="DXZ7" s="111"/>
      <c r="DYA7" s="111"/>
      <c r="DYB7" s="111"/>
      <c r="DYC7" s="111"/>
      <c r="DYD7" s="111"/>
      <c r="DYE7" s="111"/>
      <c r="DYF7" s="111"/>
      <c r="DYG7" s="111"/>
      <c r="DYH7" s="111"/>
      <c r="DYI7" s="111"/>
      <c r="DYJ7" s="111"/>
      <c r="DYK7" s="111"/>
      <c r="DYL7" s="111"/>
      <c r="DYM7" s="111"/>
      <c r="DYN7" s="111"/>
      <c r="DYO7" s="111"/>
      <c r="DYP7" s="111"/>
      <c r="DYQ7" s="111"/>
      <c r="DYR7" s="111"/>
      <c r="DYS7" s="111"/>
      <c r="DYT7" s="111"/>
      <c r="DYU7" s="111"/>
      <c r="DYV7" s="111"/>
      <c r="DYW7" s="111"/>
      <c r="DYX7" s="111"/>
      <c r="DYY7" s="111"/>
      <c r="DYZ7" s="111"/>
      <c r="DZA7" s="111"/>
      <c r="DZB7" s="111"/>
      <c r="DZC7" s="111"/>
      <c r="DZD7" s="111"/>
      <c r="DZE7" s="111"/>
      <c r="DZF7" s="111"/>
      <c r="DZG7" s="111"/>
      <c r="DZH7" s="111"/>
      <c r="DZI7" s="111"/>
      <c r="DZJ7" s="111"/>
      <c r="DZK7" s="111"/>
      <c r="DZL7" s="111"/>
      <c r="DZM7" s="111"/>
      <c r="DZN7" s="111"/>
      <c r="DZO7" s="111"/>
      <c r="DZP7" s="111"/>
      <c r="DZQ7" s="111"/>
      <c r="DZR7" s="111"/>
      <c r="DZS7" s="111"/>
      <c r="DZT7" s="111"/>
      <c r="DZU7" s="111"/>
      <c r="DZV7" s="111"/>
      <c r="DZW7" s="111"/>
      <c r="DZX7" s="111"/>
      <c r="DZY7" s="111"/>
      <c r="DZZ7" s="111"/>
      <c r="EAA7" s="111"/>
      <c r="EAB7" s="111"/>
      <c r="EAC7" s="111"/>
      <c r="EAD7" s="111"/>
      <c r="EAE7" s="111"/>
      <c r="EAF7" s="111"/>
      <c r="EAG7" s="111"/>
      <c r="EAH7" s="111"/>
      <c r="EAI7" s="111"/>
      <c r="EAJ7" s="111"/>
      <c r="EAK7" s="111"/>
      <c r="EAL7" s="111"/>
      <c r="EAM7" s="111"/>
      <c r="EAN7" s="111"/>
      <c r="EAO7" s="111"/>
      <c r="EAP7" s="111"/>
      <c r="EAQ7" s="111"/>
      <c r="EAR7" s="111"/>
      <c r="EAS7" s="111"/>
      <c r="EAT7" s="111"/>
      <c r="EAU7" s="111"/>
      <c r="EAV7" s="111"/>
      <c r="EAW7" s="111"/>
      <c r="EAX7" s="111"/>
      <c r="EAY7" s="111"/>
      <c r="EAZ7" s="111"/>
      <c r="EBA7" s="111"/>
      <c r="EBB7" s="111"/>
      <c r="EBC7" s="111"/>
      <c r="EBD7" s="111"/>
      <c r="EBE7" s="111"/>
      <c r="EBF7" s="111"/>
      <c r="EBG7" s="111"/>
      <c r="EBH7" s="111"/>
      <c r="EBI7" s="111"/>
      <c r="EBJ7" s="111"/>
      <c r="EBK7" s="111"/>
      <c r="EBL7" s="111"/>
      <c r="EBM7" s="111"/>
      <c r="EBN7" s="111"/>
      <c r="EBO7" s="111"/>
      <c r="EBP7" s="111"/>
      <c r="EBQ7" s="111"/>
      <c r="EBR7" s="111"/>
      <c r="EBS7" s="111"/>
      <c r="EBT7" s="111"/>
      <c r="EBU7" s="111"/>
      <c r="EBV7" s="111"/>
      <c r="EBW7" s="111"/>
      <c r="EBX7" s="111"/>
      <c r="EBY7" s="111"/>
      <c r="EBZ7" s="111"/>
      <c r="ECA7" s="111"/>
      <c r="ECB7" s="111"/>
      <c r="ECC7" s="111"/>
      <c r="ECD7" s="111"/>
      <c r="ECE7" s="111"/>
      <c r="ECF7" s="111"/>
      <c r="ECG7" s="111"/>
      <c r="ECH7" s="111"/>
      <c r="ECI7" s="111"/>
      <c r="ECJ7" s="111"/>
      <c r="ECK7" s="111"/>
      <c r="ECL7" s="111"/>
      <c r="ECM7" s="111"/>
      <c r="ECN7" s="111"/>
      <c r="ECO7" s="111"/>
      <c r="ECP7" s="111"/>
      <c r="ECQ7" s="111"/>
      <c r="ECR7" s="111"/>
      <c r="ECS7" s="111"/>
      <c r="ECT7" s="111"/>
      <c r="ECU7" s="111"/>
      <c r="ECV7" s="111"/>
      <c r="ECW7" s="111"/>
      <c r="ECX7" s="111"/>
      <c r="ECY7" s="111"/>
      <c r="ECZ7" s="111"/>
      <c r="EDA7" s="111"/>
      <c r="EDB7" s="111"/>
      <c r="EDC7" s="111"/>
      <c r="EDD7" s="111"/>
      <c r="EDE7" s="111"/>
      <c r="EDF7" s="111"/>
      <c r="EDG7" s="111"/>
      <c r="EDH7" s="111"/>
      <c r="EDI7" s="111"/>
      <c r="EDJ7" s="111"/>
      <c r="EDK7" s="111"/>
      <c r="EDL7" s="111"/>
      <c r="EDM7" s="111"/>
      <c r="EDN7" s="111"/>
      <c r="EDO7" s="111"/>
      <c r="EDP7" s="111"/>
      <c r="EDQ7" s="111"/>
      <c r="EDR7" s="111"/>
      <c r="EDS7" s="111"/>
      <c r="EDT7" s="111"/>
      <c r="EDU7" s="111"/>
      <c r="EDV7" s="111"/>
      <c r="EDW7" s="111"/>
      <c r="EDX7" s="111"/>
      <c r="EDY7" s="111"/>
      <c r="EDZ7" s="111"/>
      <c r="EEA7" s="111"/>
      <c r="EEB7" s="111"/>
      <c r="EEC7" s="111"/>
      <c r="EED7" s="111"/>
      <c r="EEE7" s="111"/>
      <c r="EEF7" s="111"/>
      <c r="EEG7" s="111"/>
      <c r="EEH7" s="111"/>
      <c r="EEI7" s="111"/>
      <c r="EEJ7" s="111"/>
      <c r="EEK7" s="111"/>
      <c r="EEL7" s="111"/>
      <c r="EEM7" s="111"/>
      <c r="EEN7" s="111"/>
      <c r="EEO7" s="111"/>
      <c r="EEP7" s="111"/>
      <c r="EEQ7" s="111"/>
      <c r="EER7" s="111"/>
      <c r="EES7" s="111"/>
      <c r="EET7" s="111"/>
      <c r="EEU7" s="111"/>
      <c r="EEV7" s="111"/>
      <c r="EEW7" s="111"/>
      <c r="EEX7" s="111"/>
      <c r="EEY7" s="111"/>
      <c r="EEZ7" s="111"/>
      <c r="EFA7" s="111"/>
      <c r="EFB7" s="111"/>
      <c r="EFC7" s="111"/>
      <c r="EFD7" s="111"/>
      <c r="EFE7" s="111"/>
      <c r="EFF7" s="111"/>
      <c r="EFG7" s="111"/>
      <c r="EFH7" s="111"/>
      <c r="EFI7" s="111"/>
      <c r="EFJ7" s="111"/>
      <c r="EFK7" s="111"/>
      <c r="EFL7" s="111"/>
      <c r="EFM7" s="111"/>
      <c r="EFN7" s="111"/>
      <c r="EFO7" s="111"/>
      <c r="EFP7" s="111"/>
      <c r="EFQ7" s="111"/>
      <c r="EFR7" s="111"/>
      <c r="EFS7" s="111"/>
      <c r="EFT7" s="111"/>
      <c r="EFU7" s="111"/>
      <c r="EFV7" s="111"/>
      <c r="EFW7" s="111"/>
      <c r="EFX7" s="111"/>
      <c r="EFY7" s="111"/>
      <c r="EFZ7" s="111"/>
      <c r="EGA7" s="111"/>
      <c r="EGB7" s="111"/>
      <c r="EGC7" s="111"/>
      <c r="EGD7" s="111"/>
      <c r="EGE7" s="111"/>
      <c r="EGF7" s="111"/>
      <c r="EGG7" s="111"/>
      <c r="EGH7" s="111"/>
      <c r="EGI7" s="111"/>
      <c r="EGJ7" s="111"/>
      <c r="EGK7" s="111"/>
      <c r="EGL7" s="111"/>
      <c r="EGM7" s="111"/>
      <c r="EGN7" s="111"/>
      <c r="EGO7" s="111"/>
      <c r="EGP7" s="111"/>
      <c r="EGQ7" s="111"/>
      <c r="EGR7" s="111"/>
      <c r="EGS7" s="111"/>
      <c r="EGT7" s="111"/>
      <c r="EGU7" s="111"/>
      <c r="EGV7" s="111"/>
      <c r="EGW7" s="111"/>
      <c r="EGX7" s="111"/>
      <c r="EGY7" s="111"/>
      <c r="EGZ7" s="111"/>
      <c r="EHA7" s="111"/>
      <c r="EHB7" s="111"/>
      <c r="EHC7" s="111"/>
      <c r="EHD7" s="111"/>
      <c r="EHE7" s="111"/>
      <c r="EHF7" s="111"/>
      <c r="EHG7" s="111"/>
      <c r="EHH7" s="111"/>
      <c r="EHI7" s="111"/>
      <c r="EHJ7" s="111"/>
      <c r="EHK7" s="111"/>
      <c r="EHL7" s="111"/>
      <c r="EHM7" s="111"/>
      <c r="EHN7" s="111"/>
      <c r="EHO7" s="111"/>
      <c r="EHP7" s="111"/>
      <c r="EHQ7" s="111"/>
      <c r="EHR7" s="111"/>
      <c r="EHS7" s="111"/>
      <c r="EHT7" s="111"/>
      <c r="EHU7" s="111"/>
      <c r="EHV7" s="111"/>
      <c r="EHW7" s="111"/>
      <c r="EHX7" s="111"/>
      <c r="EHY7" s="111"/>
      <c r="EHZ7" s="111"/>
      <c r="EIA7" s="111"/>
      <c r="EIB7" s="111"/>
      <c r="EIC7" s="111"/>
      <c r="EID7" s="111"/>
      <c r="EIE7" s="111"/>
      <c r="EIF7" s="111"/>
      <c r="EIG7" s="111"/>
      <c r="EIH7" s="111"/>
      <c r="EII7" s="111"/>
      <c r="EIJ7" s="111"/>
      <c r="EIK7" s="111"/>
      <c r="EIL7" s="111"/>
      <c r="EIM7" s="111"/>
      <c r="EIN7" s="111"/>
      <c r="EIO7" s="111"/>
      <c r="EIP7" s="111"/>
      <c r="EIQ7" s="111"/>
      <c r="EIR7" s="111"/>
      <c r="EIS7" s="111"/>
      <c r="EIT7" s="111"/>
      <c r="EIU7" s="111"/>
      <c r="EIV7" s="111"/>
      <c r="EIW7" s="111"/>
      <c r="EIX7" s="111"/>
      <c r="EIY7" s="111"/>
      <c r="EIZ7" s="111"/>
      <c r="EJA7" s="111"/>
      <c r="EJB7" s="111"/>
      <c r="EJC7" s="111"/>
      <c r="EJD7" s="111"/>
      <c r="EJE7" s="111"/>
      <c r="EJF7" s="111"/>
      <c r="EJG7" s="111"/>
      <c r="EJH7" s="111"/>
      <c r="EJI7" s="111"/>
      <c r="EJJ7" s="111"/>
      <c r="EJK7" s="111"/>
      <c r="EJL7" s="111"/>
      <c r="EJM7" s="111"/>
      <c r="EJN7" s="111"/>
      <c r="EJO7" s="111"/>
      <c r="EJP7" s="111"/>
      <c r="EJQ7" s="111"/>
      <c r="EJR7" s="111"/>
      <c r="EJS7" s="111"/>
      <c r="EJT7" s="111"/>
      <c r="EJU7" s="111"/>
      <c r="EJV7" s="111"/>
      <c r="EJW7" s="111"/>
      <c r="EJX7" s="111"/>
      <c r="EJY7" s="111"/>
      <c r="EJZ7" s="111"/>
      <c r="EKA7" s="111"/>
      <c r="EKB7" s="111"/>
      <c r="EKC7" s="111"/>
      <c r="EKD7" s="111"/>
      <c r="EKE7" s="111"/>
      <c r="EKF7" s="111"/>
      <c r="EKG7" s="111"/>
      <c r="EKH7" s="111"/>
      <c r="EKI7" s="111"/>
      <c r="EKJ7" s="111"/>
      <c r="EKK7" s="111"/>
      <c r="EKL7" s="111"/>
      <c r="EKM7" s="111"/>
      <c r="EKN7" s="111"/>
      <c r="EKO7" s="111"/>
      <c r="EKP7" s="111"/>
      <c r="EKQ7" s="111"/>
      <c r="EKR7" s="111"/>
      <c r="EKS7" s="111"/>
      <c r="EKT7" s="111"/>
      <c r="EKU7" s="111"/>
      <c r="EKV7" s="111"/>
      <c r="EKW7" s="111"/>
      <c r="EKX7" s="111"/>
      <c r="EKY7" s="111"/>
      <c r="EKZ7" s="111"/>
      <c r="ELA7" s="111"/>
      <c r="ELB7" s="111"/>
      <c r="ELC7" s="111"/>
      <c r="ELD7" s="111"/>
      <c r="ELE7" s="111"/>
      <c r="ELF7" s="111"/>
      <c r="ELG7" s="111"/>
      <c r="ELH7" s="111"/>
      <c r="ELI7" s="111"/>
      <c r="ELJ7" s="111"/>
      <c r="ELK7" s="111"/>
      <c r="ELL7" s="111"/>
      <c r="ELM7" s="111"/>
      <c r="ELN7" s="111"/>
      <c r="ELO7" s="111"/>
      <c r="ELP7" s="111"/>
      <c r="ELQ7" s="111"/>
      <c r="ELR7" s="111"/>
      <c r="ELS7" s="111"/>
      <c r="ELT7" s="111"/>
      <c r="ELU7" s="111"/>
      <c r="ELV7" s="111"/>
      <c r="ELW7" s="111"/>
      <c r="ELX7" s="111"/>
      <c r="ELY7" s="111"/>
      <c r="ELZ7" s="111"/>
      <c r="EMA7" s="111"/>
      <c r="EMB7" s="111"/>
      <c r="EMC7" s="111"/>
      <c r="EMD7" s="111"/>
      <c r="EME7" s="111"/>
      <c r="EMF7" s="111"/>
      <c r="EMG7" s="111"/>
      <c r="EMH7" s="111"/>
      <c r="EMI7" s="111"/>
      <c r="EMJ7" s="111"/>
      <c r="EMK7" s="111"/>
      <c r="EML7" s="111"/>
      <c r="EMM7" s="111"/>
      <c r="EMN7" s="111"/>
      <c r="EMO7" s="111"/>
      <c r="EMP7" s="111"/>
      <c r="EMQ7" s="111"/>
      <c r="EMR7" s="111"/>
      <c r="EMS7" s="111"/>
      <c r="EMT7" s="111"/>
      <c r="EMU7" s="111"/>
      <c r="EMV7" s="111"/>
      <c r="EMW7" s="111"/>
      <c r="EMX7" s="111"/>
      <c r="EMY7" s="111"/>
      <c r="EMZ7" s="111"/>
      <c r="ENA7" s="111"/>
      <c r="ENB7" s="111"/>
      <c r="ENC7" s="111"/>
      <c r="END7" s="111"/>
      <c r="ENE7" s="111"/>
      <c r="ENF7" s="111"/>
      <c r="ENG7" s="111"/>
      <c r="ENH7" s="111"/>
      <c r="ENI7" s="111"/>
      <c r="ENJ7" s="111"/>
      <c r="ENK7" s="111"/>
      <c r="ENL7" s="111"/>
      <c r="ENM7" s="111"/>
      <c r="ENN7" s="111"/>
      <c r="ENO7" s="111"/>
      <c r="ENP7" s="111"/>
      <c r="ENQ7" s="111"/>
      <c r="ENR7" s="111"/>
      <c r="ENS7" s="111"/>
      <c r="ENT7" s="111"/>
      <c r="ENU7" s="111"/>
      <c r="ENV7" s="111"/>
      <c r="ENW7" s="111"/>
      <c r="ENX7" s="111"/>
      <c r="ENY7" s="111"/>
      <c r="ENZ7" s="111"/>
      <c r="EOA7" s="111"/>
      <c r="EOB7" s="111"/>
      <c r="EOC7" s="111"/>
      <c r="EOD7" s="111"/>
      <c r="EOE7" s="111"/>
      <c r="EOF7" s="111"/>
      <c r="EOG7" s="111"/>
      <c r="EOH7" s="111"/>
      <c r="EOI7" s="111"/>
      <c r="EOJ7" s="111"/>
      <c r="EOK7" s="111"/>
      <c r="EOL7" s="111"/>
      <c r="EOM7" s="111"/>
      <c r="EON7" s="111"/>
      <c r="EOO7" s="111"/>
      <c r="EOP7" s="111"/>
      <c r="EOQ7" s="111"/>
      <c r="EOR7" s="111"/>
      <c r="EOS7" s="111"/>
      <c r="EOT7" s="111"/>
      <c r="EOU7" s="111"/>
      <c r="EOV7" s="111"/>
      <c r="EOW7" s="111"/>
      <c r="EOX7" s="111"/>
      <c r="EOY7" s="111"/>
      <c r="EOZ7" s="111"/>
      <c r="EPA7" s="111"/>
      <c r="EPB7" s="111"/>
      <c r="EPC7" s="111"/>
      <c r="EPD7" s="111"/>
      <c r="EPE7" s="111"/>
      <c r="EPF7" s="111"/>
      <c r="EPG7" s="111"/>
      <c r="EPH7" s="111"/>
      <c r="EPI7" s="111"/>
      <c r="EPJ7" s="111"/>
      <c r="EPK7" s="111"/>
      <c r="EPL7" s="111"/>
      <c r="EPM7" s="111"/>
      <c r="EPN7" s="111"/>
      <c r="EPO7" s="111"/>
      <c r="EPP7" s="111"/>
      <c r="EPQ7" s="111"/>
      <c r="EPR7" s="111"/>
      <c r="EPS7" s="111"/>
      <c r="EPT7" s="111"/>
      <c r="EPU7" s="111"/>
      <c r="EPV7" s="111"/>
      <c r="EPW7" s="111"/>
      <c r="EPX7" s="111"/>
      <c r="EPY7" s="111"/>
      <c r="EPZ7" s="111"/>
      <c r="EQA7" s="111"/>
      <c r="EQB7" s="111"/>
      <c r="EQC7" s="111"/>
      <c r="EQD7" s="111"/>
      <c r="EQE7" s="111"/>
      <c r="EQF7" s="111"/>
      <c r="EQG7" s="111"/>
      <c r="EQH7" s="111"/>
      <c r="EQI7" s="111"/>
      <c r="EQJ7" s="111"/>
      <c r="EQK7" s="111"/>
      <c r="EQL7" s="111"/>
      <c r="EQM7" s="111"/>
      <c r="EQN7" s="111"/>
      <c r="EQO7" s="111"/>
      <c r="EQP7" s="111"/>
      <c r="EQQ7" s="111"/>
      <c r="EQR7" s="111"/>
      <c r="EQS7" s="111"/>
      <c r="EQT7" s="111"/>
      <c r="EQU7" s="111"/>
      <c r="EQV7" s="111"/>
      <c r="EQW7" s="111"/>
      <c r="EQX7" s="111"/>
      <c r="EQY7" s="111"/>
      <c r="EQZ7" s="111"/>
      <c r="ERA7" s="111"/>
      <c r="ERB7" s="111"/>
      <c r="ERC7" s="111"/>
      <c r="ERD7" s="111"/>
      <c r="ERE7" s="111"/>
      <c r="ERF7" s="111"/>
      <c r="ERG7" s="111"/>
      <c r="ERH7" s="111"/>
      <c r="ERI7" s="111"/>
      <c r="ERJ7" s="111"/>
      <c r="ERK7" s="111"/>
      <c r="ERL7" s="111"/>
      <c r="ERM7" s="111"/>
      <c r="ERN7" s="111"/>
      <c r="ERO7" s="111"/>
      <c r="ERP7" s="111"/>
      <c r="ERQ7" s="111"/>
      <c r="ERR7" s="111"/>
      <c r="ERS7" s="111"/>
      <c r="ERT7" s="111"/>
      <c r="ERU7" s="111"/>
      <c r="ERV7" s="111"/>
      <c r="ERW7" s="111"/>
      <c r="ERX7" s="111"/>
      <c r="ERY7" s="111"/>
      <c r="ERZ7" s="111"/>
      <c r="ESA7" s="111"/>
      <c r="ESB7" s="111"/>
      <c r="ESC7" s="111"/>
      <c r="ESD7" s="111"/>
      <c r="ESE7" s="111"/>
      <c r="ESF7" s="111"/>
      <c r="ESG7" s="111"/>
      <c r="ESH7" s="111"/>
      <c r="ESI7" s="111"/>
      <c r="ESJ7" s="111"/>
      <c r="ESK7" s="111"/>
      <c r="ESL7" s="111"/>
      <c r="ESM7" s="111"/>
      <c r="ESN7" s="111"/>
      <c r="ESO7" s="111"/>
      <c r="ESP7" s="111"/>
      <c r="ESQ7" s="111"/>
      <c r="ESR7" s="111"/>
      <c r="ESS7" s="111"/>
      <c r="EST7" s="111"/>
      <c r="ESU7" s="111"/>
      <c r="ESV7" s="111"/>
      <c r="ESW7" s="111"/>
      <c r="ESX7" s="111"/>
      <c r="ESY7" s="111"/>
      <c r="ESZ7" s="111"/>
      <c r="ETA7" s="111"/>
      <c r="ETB7" s="111"/>
      <c r="ETC7" s="111"/>
      <c r="ETD7" s="111"/>
      <c r="ETE7" s="111"/>
      <c r="ETF7" s="111"/>
      <c r="ETG7" s="111"/>
      <c r="ETH7" s="111"/>
      <c r="ETI7" s="111"/>
      <c r="ETJ7" s="111"/>
      <c r="ETK7" s="111"/>
      <c r="ETL7" s="111"/>
      <c r="ETM7" s="111"/>
      <c r="ETN7" s="111"/>
      <c r="ETO7" s="111"/>
      <c r="ETP7" s="111"/>
      <c r="ETQ7" s="111"/>
      <c r="ETR7" s="111"/>
      <c r="ETS7" s="111"/>
      <c r="ETT7" s="111"/>
      <c r="ETU7" s="111"/>
      <c r="ETV7" s="111"/>
      <c r="ETW7" s="111"/>
      <c r="ETX7" s="111"/>
      <c r="ETY7" s="111"/>
      <c r="ETZ7" s="111"/>
      <c r="EUA7" s="111"/>
      <c r="EUB7" s="111"/>
      <c r="EUC7" s="111"/>
      <c r="EUD7" s="111"/>
      <c r="EUE7" s="111"/>
      <c r="EUF7" s="111"/>
      <c r="EUG7" s="111"/>
      <c r="EUH7" s="111"/>
      <c r="EUI7" s="111"/>
      <c r="EUJ7" s="111"/>
      <c r="EUK7" s="111"/>
      <c r="EUL7" s="111"/>
      <c r="EUM7" s="111"/>
      <c r="EUN7" s="111"/>
      <c r="EUO7" s="111"/>
      <c r="EUP7" s="111"/>
      <c r="EUQ7" s="111"/>
      <c r="EUR7" s="111"/>
      <c r="EUS7" s="111"/>
      <c r="EUT7" s="111"/>
      <c r="EUU7" s="111"/>
      <c r="EUV7" s="111"/>
      <c r="EUW7" s="111"/>
      <c r="EUX7" s="111"/>
      <c r="EUY7" s="111"/>
      <c r="EUZ7" s="111"/>
      <c r="EVA7" s="111"/>
      <c r="EVB7" s="111"/>
      <c r="EVC7" s="111"/>
      <c r="EVD7" s="111"/>
      <c r="EVE7" s="111"/>
      <c r="EVF7" s="111"/>
      <c r="EVG7" s="111"/>
      <c r="EVH7" s="111"/>
      <c r="EVI7" s="111"/>
      <c r="EVJ7" s="111"/>
      <c r="EVK7" s="111"/>
      <c r="EVL7" s="111"/>
      <c r="EVM7" s="111"/>
      <c r="EVN7" s="111"/>
      <c r="EVO7" s="111"/>
      <c r="EVP7" s="111"/>
      <c r="EVQ7" s="111"/>
      <c r="EVR7" s="111"/>
      <c r="EVS7" s="111"/>
      <c r="EVT7" s="111"/>
      <c r="EVU7" s="111"/>
      <c r="EVV7" s="111"/>
      <c r="EVW7" s="111"/>
      <c r="EVX7" s="111"/>
      <c r="EVY7" s="111"/>
      <c r="EVZ7" s="111"/>
      <c r="EWA7" s="111"/>
      <c r="EWB7" s="111"/>
      <c r="EWC7" s="111"/>
      <c r="EWD7" s="111"/>
      <c r="EWE7" s="111"/>
      <c r="EWF7" s="111"/>
      <c r="EWG7" s="111"/>
      <c r="EWH7" s="111"/>
      <c r="EWI7" s="111"/>
      <c r="EWJ7" s="111"/>
      <c r="EWK7" s="111"/>
      <c r="EWL7" s="111"/>
      <c r="EWM7" s="111"/>
      <c r="EWN7" s="111"/>
      <c r="EWO7" s="111"/>
      <c r="EWP7" s="111"/>
      <c r="EWQ7" s="111"/>
      <c r="EWR7" s="111"/>
      <c r="EWS7" s="111"/>
      <c r="EWT7" s="111"/>
      <c r="EWU7" s="111"/>
      <c r="EWV7" s="111"/>
      <c r="EWW7" s="111"/>
      <c r="EWX7" s="111"/>
      <c r="EWY7" s="111"/>
      <c r="EWZ7" s="111"/>
      <c r="EXA7" s="111"/>
      <c r="EXB7" s="111"/>
      <c r="EXC7" s="111"/>
      <c r="EXD7" s="111"/>
      <c r="EXE7" s="111"/>
      <c r="EXF7" s="111"/>
      <c r="EXG7" s="111"/>
      <c r="EXH7" s="111"/>
      <c r="EXI7" s="111"/>
      <c r="EXJ7" s="111"/>
      <c r="EXK7" s="111"/>
      <c r="EXL7" s="111"/>
      <c r="EXM7" s="111"/>
      <c r="EXN7" s="111"/>
      <c r="EXO7" s="111"/>
      <c r="EXP7" s="111"/>
      <c r="EXQ7" s="111"/>
      <c r="EXR7" s="111"/>
      <c r="EXS7" s="111"/>
      <c r="EXT7" s="111"/>
      <c r="EXU7" s="111"/>
      <c r="EXV7" s="111"/>
      <c r="EXW7" s="111"/>
      <c r="EXX7" s="111"/>
      <c r="EXY7" s="111"/>
      <c r="EXZ7" s="111"/>
      <c r="EYA7" s="111"/>
      <c r="EYB7" s="111"/>
      <c r="EYC7" s="111"/>
      <c r="EYD7" s="111"/>
      <c r="EYE7" s="111"/>
      <c r="EYF7" s="111"/>
      <c r="EYG7" s="111"/>
      <c r="EYH7" s="111"/>
      <c r="EYI7" s="111"/>
      <c r="EYJ7" s="111"/>
      <c r="EYK7" s="111"/>
      <c r="EYL7" s="111"/>
      <c r="EYM7" s="111"/>
      <c r="EYN7" s="111"/>
      <c r="EYO7" s="111"/>
      <c r="EYP7" s="111"/>
      <c r="EYQ7" s="111"/>
      <c r="EYR7" s="111"/>
      <c r="EYS7" s="111"/>
      <c r="EYT7" s="111"/>
      <c r="EYU7" s="111"/>
      <c r="EYV7" s="111"/>
      <c r="EYW7" s="111"/>
      <c r="EYX7" s="111"/>
      <c r="EYY7" s="111"/>
      <c r="EYZ7" s="111"/>
      <c r="EZA7" s="111"/>
      <c r="EZB7" s="111"/>
      <c r="EZC7" s="111"/>
      <c r="EZD7" s="111"/>
      <c r="EZE7" s="111"/>
      <c r="EZF7" s="111"/>
      <c r="EZG7" s="111"/>
      <c r="EZH7" s="111"/>
      <c r="EZI7" s="111"/>
      <c r="EZJ7" s="111"/>
      <c r="EZK7" s="111"/>
      <c r="EZL7" s="111"/>
      <c r="EZM7" s="111"/>
      <c r="EZN7" s="111"/>
      <c r="EZO7" s="111"/>
      <c r="EZP7" s="111"/>
      <c r="EZQ7" s="111"/>
      <c r="EZR7" s="111"/>
      <c r="EZS7" s="111"/>
      <c r="EZT7" s="111"/>
      <c r="EZU7" s="111"/>
      <c r="EZV7" s="111"/>
      <c r="EZW7" s="111"/>
      <c r="EZX7" s="111"/>
      <c r="EZY7" s="111"/>
      <c r="EZZ7" s="111"/>
      <c r="FAA7" s="111"/>
      <c r="FAB7" s="111"/>
      <c r="FAC7" s="111"/>
      <c r="FAD7" s="111"/>
      <c r="FAE7" s="111"/>
      <c r="FAF7" s="111"/>
      <c r="FAG7" s="111"/>
      <c r="FAH7" s="111"/>
      <c r="FAI7" s="111"/>
      <c r="FAJ7" s="111"/>
      <c r="FAK7" s="111"/>
      <c r="FAL7" s="111"/>
      <c r="FAM7" s="111"/>
      <c r="FAN7" s="111"/>
      <c r="FAO7" s="111"/>
      <c r="FAP7" s="111"/>
      <c r="FAQ7" s="111"/>
      <c r="FAR7" s="111"/>
      <c r="FAS7" s="111"/>
      <c r="FAT7" s="111"/>
      <c r="FAU7" s="111"/>
      <c r="FAV7" s="111"/>
      <c r="FAW7" s="111"/>
      <c r="FAX7" s="111"/>
      <c r="FAY7" s="111"/>
      <c r="FAZ7" s="111"/>
      <c r="FBA7" s="111"/>
      <c r="FBB7" s="111"/>
      <c r="FBC7" s="111"/>
      <c r="FBD7" s="111"/>
      <c r="FBE7" s="111"/>
      <c r="FBF7" s="111"/>
      <c r="FBG7" s="111"/>
      <c r="FBH7" s="111"/>
      <c r="FBI7" s="111"/>
      <c r="FBJ7" s="111"/>
      <c r="FBK7" s="111"/>
      <c r="FBL7" s="111"/>
      <c r="FBM7" s="111"/>
      <c r="FBN7" s="111"/>
      <c r="FBO7" s="111"/>
      <c r="FBP7" s="111"/>
      <c r="FBQ7" s="111"/>
      <c r="FBR7" s="111"/>
      <c r="FBS7" s="111"/>
      <c r="FBT7" s="111"/>
      <c r="FBU7" s="111"/>
      <c r="FBV7" s="111"/>
      <c r="FBW7" s="111"/>
      <c r="FBX7" s="111"/>
      <c r="FBY7" s="111"/>
      <c r="FBZ7" s="111"/>
      <c r="FCA7" s="111"/>
      <c r="FCB7" s="111"/>
      <c r="FCC7" s="111"/>
      <c r="FCD7" s="111"/>
      <c r="FCE7" s="111"/>
      <c r="FCF7" s="111"/>
      <c r="FCG7" s="111"/>
      <c r="FCH7" s="111"/>
      <c r="FCI7" s="111"/>
      <c r="FCJ7" s="111"/>
      <c r="FCK7" s="111"/>
      <c r="FCL7" s="111"/>
      <c r="FCM7" s="111"/>
      <c r="FCN7" s="111"/>
      <c r="FCO7" s="111"/>
      <c r="FCP7" s="111"/>
      <c r="FCQ7" s="111"/>
      <c r="FCR7" s="111"/>
      <c r="FCS7" s="111"/>
      <c r="FCT7" s="111"/>
      <c r="FCU7" s="111"/>
      <c r="FCV7" s="111"/>
      <c r="FCW7" s="111"/>
      <c r="FCX7" s="111"/>
      <c r="FCY7" s="111"/>
      <c r="FCZ7" s="111"/>
      <c r="FDA7" s="111"/>
      <c r="FDB7" s="111"/>
      <c r="FDC7" s="111"/>
      <c r="FDD7" s="111"/>
      <c r="FDE7" s="111"/>
      <c r="FDF7" s="111"/>
      <c r="FDG7" s="111"/>
      <c r="FDH7" s="111"/>
      <c r="FDI7" s="111"/>
      <c r="FDJ7" s="111"/>
      <c r="FDK7" s="111"/>
      <c r="FDL7" s="111"/>
      <c r="FDM7" s="111"/>
      <c r="FDN7" s="111"/>
      <c r="FDO7" s="111"/>
      <c r="FDP7" s="111"/>
      <c r="FDQ7" s="111"/>
      <c r="FDR7" s="111"/>
      <c r="FDS7" s="111"/>
      <c r="FDT7" s="111"/>
      <c r="FDU7" s="111"/>
      <c r="FDV7" s="111"/>
      <c r="FDW7" s="111"/>
      <c r="FDX7" s="111"/>
      <c r="FDY7" s="111"/>
      <c r="FDZ7" s="111"/>
      <c r="FEA7" s="111"/>
      <c r="FEB7" s="111"/>
      <c r="FEC7" s="111"/>
      <c r="FED7" s="111"/>
      <c r="FEE7" s="111"/>
      <c r="FEF7" s="111"/>
      <c r="FEG7" s="111"/>
      <c r="FEH7" s="111"/>
      <c r="FEI7" s="111"/>
      <c r="FEJ7" s="111"/>
      <c r="FEK7" s="111"/>
      <c r="FEL7" s="111"/>
      <c r="FEM7" s="111"/>
      <c r="FEN7" s="111"/>
      <c r="FEO7" s="111"/>
      <c r="FEP7" s="111"/>
      <c r="FEQ7" s="111"/>
      <c r="FER7" s="111"/>
      <c r="FES7" s="111"/>
      <c r="FET7" s="111"/>
      <c r="FEU7" s="111"/>
      <c r="FEV7" s="111"/>
      <c r="FEW7" s="111"/>
      <c r="FEX7" s="111"/>
      <c r="FEY7" s="111"/>
      <c r="FEZ7" s="111"/>
      <c r="FFA7" s="111"/>
      <c r="FFB7" s="111"/>
      <c r="FFC7" s="111"/>
      <c r="FFD7" s="111"/>
      <c r="FFE7" s="111"/>
      <c r="FFF7" s="111"/>
      <c r="FFG7" s="111"/>
      <c r="FFH7" s="111"/>
      <c r="FFI7" s="111"/>
      <c r="FFJ7" s="111"/>
      <c r="FFK7" s="111"/>
      <c r="FFL7" s="111"/>
      <c r="FFM7" s="111"/>
      <c r="FFN7" s="111"/>
      <c r="FFO7" s="111"/>
      <c r="FFP7" s="111"/>
      <c r="FFQ7" s="111"/>
      <c r="FFR7" s="111"/>
      <c r="FFS7" s="111"/>
      <c r="FFT7" s="111"/>
      <c r="FFU7" s="111"/>
      <c r="FFV7" s="111"/>
      <c r="FFW7" s="111"/>
      <c r="FFX7" s="111"/>
      <c r="FFY7" s="111"/>
      <c r="FFZ7" s="111"/>
      <c r="FGA7" s="111"/>
      <c r="FGB7" s="111"/>
      <c r="FGC7" s="111"/>
      <c r="FGD7" s="111"/>
      <c r="FGE7" s="111"/>
      <c r="FGF7" s="111"/>
      <c r="FGG7" s="111"/>
      <c r="FGH7" s="111"/>
      <c r="FGI7" s="111"/>
      <c r="FGJ7" s="111"/>
      <c r="FGK7" s="111"/>
      <c r="FGL7" s="111"/>
      <c r="FGM7" s="111"/>
      <c r="FGN7" s="111"/>
      <c r="FGO7" s="111"/>
      <c r="FGP7" s="111"/>
      <c r="FGQ7" s="111"/>
      <c r="FGR7" s="111"/>
      <c r="FGS7" s="111"/>
      <c r="FGT7" s="111"/>
      <c r="FGU7" s="111"/>
      <c r="FGV7" s="111"/>
      <c r="FGW7" s="111"/>
      <c r="FGX7" s="111"/>
      <c r="FGY7" s="111"/>
      <c r="FGZ7" s="111"/>
      <c r="FHA7" s="111"/>
      <c r="FHB7" s="111"/>
      <c r="FHC7" s="111"/>
      <c r="FHD7" s="111"/>
      <c r="FHE7" s="111"/>
      <c r="FHF7" s="111"/>
      <c r="FHG7" s="111"/>
      <c r="FHH7" s="111"/>
      <c r="FHI7" s="111"/>
      <c r="FHJ7" s="111"/>
      <c r="FHK7" s="111"/>
      <c r="FHL7" s="111"/>
      <c r="FHM7" s="111"/>
      <c r="FHN7" s="111"/>
      <c r="FHO7" s="111"/>
      <c r="FHP7" s="111"/>
      <c r="FHQ7" s="111"/>
      <c r="FHR7" s="111"/>
      <c r="FHS7" s="111"/>
      <c r="FHT7" s="111"/>
      <c r="FHU7" s="111"/>
      <c r="FHV7" s="111"/>
      <c r="FHW7" s="111"/>
      <c r="FHX7" s="111"/>
      <c r="FHY7" s="111"/>
      <c r="FHZ7" s="111"/>
      <c r="FIA7" s="111"/>
      <c r="FIB7" s="111"/>
      <c r="FIC7" s="111"/>
      <c r="FID7" s="111"/>
      <c r="FIE7" s="111"/>
      <c r="FIF7" s="111"/>
      <c r="FIG7" s="111"/>
      <c r="FIH7" s="111"/>
      <c r="FII7" s="111"/>
      <c r="FIJ7" s="111"/>
      <c r="FIK7" s="111"/>
      <c r="FIL7" s="111"/>
      <c r="FIM7" s="111"/>
      <c r="FIN7" s="111"/>
      <c r="FIO7" s="111"/>
      <c r="FIP7" s="111"/>
      <c r="FIQ7" s="111"/>
      <c r="FIR7" s="111"/>
      <c r="FIS7" s="111"/>
      <c r="FIT7" s="111"/>
      <c r="FIU7" s="111"/>
      <c r="FIV7" s="111"/>
      <c r="FIW7" s="111"/>
      <c r="FIX7" s="111"/>
      <c r="FIY7" s="111"/>
      <c r="FIZ7" s="111"/>
      <c r="FJA7" s="111"/>
      <c r="FJB7" s="111"/>
      <c r="FJC7" s="111"/>
      <c r="FJD7" s="111"/>
      <c r="FJE7" s="111"/>
      <c r="FJF7" s="111"/>
      <c r="FJG7" s="111"/>
      <c r="FJH7" s="111"/>
      <c r="FJI7" s="111"/>
      <c r="FJJ7" s="111"/>
      <c r="FJK7" s="111"/>
      <c r="FJL7" s="111"/>
      <c r="FJM7" s="111"/>
      <c r="FJN7" s="111"/>
      <c r="FJO7" s="111"/>
      <c r="FJP7" s="111"/>
      <c r="FJQ7" s="111"/>
      <c r="FJR7" s="111"/>
      <c r="FJS7" s="111"/>
      <c r="FJT7" s="111"/>
      <c r="FJU7" s="111"/>
      <c r="FJV7" s="111"/>
      <c r="FJW7" s="111"/>
      <c r="FJX7" s="111"/>
      <c r="FJY7" s="111"/>
      <c r="FJZ7" s="111"/>
      <c r="FKA7" s="111"/>
      <c r="FKB7" s="111"/>
      <c r="FKC7" s="111"/>
      <c r="FKD7" s="111"/>
      <c r="FKE7" s="111"/>
      <c r="FKF7" s="111"/>
      <c r="FKG7" s="111"/>
      <c r="FKH7" s="111"/>
      <c r="FKI7" s="111"/>
      <c r="FKJ7" s="111"/>
      <c r="FKK7" s="111"/>
      <c r="FKL7" s="111"/>
      <c r="FKM7" s="111"/>
      <c r="FKN7" s="111"/>
      <c r="FKO7" s="111"/>
      <c r="FKP7" s="111"/>
      <c r="FKQ7" s="111"/>
      <c r="FKR7" s="111"/>
      <c r="FKS7" s="111"/>
      <c r="FKT7" s="111"/>
      <c r="FKU7" s="111"/>
      <c r="FKV7" s="111"/>
      <c r="FKW7" s="111"/>
      <c r="FKX7" s="111"/>
      <c r="FKY7" s="111"/>
      <c r="FKZ7" s="111"/>
      <c r="FLA7" s="111"/>
      <c r="FLB7" s="111"/>
      <c r="FLC7" s="111"/>
      <c r="FLD7" s="111"/>
      <c r="FLE7" s="111"/>
      <c r="FLF7" s="111"/>
      <c r="FLG7" s="111"/>
      <c r="FLH7" s="111"/>
      <c r="FLI7" s="111"/>
      <c r="FLJ7" s="111"/>
      <c r="FLK7" s="111"/>
      <c r="FLL7" s="111"/>
      <c r="FLM7" s="111"/>
      <c r="FLN7" s="111"/>
      <c r="FLO7" s="111"/>
      <c r="FLP7" s="111"/>
      <c r="FLQ7" s="111"/>
      <c r="FLR7" s="111"/>
      <c r="FLS7" s="111"/>
      <c r="FLT7" s="111"/>
      <c r="FLU7" s="111"/>
      <c r="FLV7" s="111"/>
      <c r="FLW7" s="111"/>
      <c r="FLX7" s="111"/>
      <c r="FLY7" s="111"/>
      <c r="FLZ7" s="111"/>
      <c r="FMA7" s="111"/>
      <c r="FMB7" s="111"/>
      <c r="FMC7" s="111"/>
      <c r="FMD7" s="111"/>
      <c r="FME7" s="111"/>
      <c r="FMF7" s="111"/>
      <c r="FMG7" s="111"/>
      <c r="FMH7" s="111"/>
      <c r="FMI7" s="111"/>
      <c r="FMJ7" s="111"/>
      <c r="FMK7" s="111"/>
      <c r="FML7" s="111"/>
      <c r="FMM7" s="111"/>
      <c r="FMN7" s="111"/>
      <c r="FMO7" s="111"/>
      <c r="FMP7" s="111"/>
      <c r="FMQ7" s="111"/>
      <c r="FMR7" s="111"/>
      <c r="FMS7" s="111"/>
      <c r="FMT7" s="111"/>
      <c r="FMU7" s="111"/>
      <c r="FMV7" s="111"/>
      <c r="FMW7" s="111"/>
      <c r="FMX7" s="111"/>
      <c r="FMY7" s="111"/>
      <c r="FMZ7" s="111"/>
      <c r="FNA7" s="111"/>
      <c r="FNB7" s="111"/>
      <c r="FNC7" s="111"/>
      <c r="FND7" s="111"/>
      <c r="FNE7" s="111"/>
      <c r="FNF7" s="111"/>
      <c r="FNG7" s="111"/>
      <c r="FNH7" s="111"/>
      <c r="FNI7" s="111"/>
      <c r="FNJ7" s="111"/>
      <c r="FNK7" s="111"/>
      <c r="FNL7" s="111"/>
      <c r="FNM7" s="111"/>
      <c r="FNN7" s="111"/>
      <c r="FNO7" s="111"/>
      <c r="FNP7" s="111"/>
      <c r="FNQ7" s="111"/>
      <c r="FNR7" s="111"/>
      <c r="FNS7" s="111"/>
      <c r="FNT7" s="111"/>
      <c r="FNU7" s="111"/>
      <c r="FNV7" s="111"/>
      <c r="FNW7" s="111"/>
      <c r="FNX7" s="111"/>
      <c r="FNY7" s="111"/>
      <c r="FNZ7" s="111"/>
      <c r="FOA7" s="111"/>
      <c r="FOB7" s="111"/>
      <c r="FOC7" s="111"/>
      <c r="FOD7" s="111"/>
      <c r="FOE7" s="111"/>
      <c r="FOF7" s="111"/>
      <c r="FOG7" s="111"/>
      <c r="FOH7" s="111"/>
      <c r="FOI7" s="111"/>
      <c r="FOJ7" s="111"/>
      <c r="FOK7" s="111"/>
      <c r="FOL7" s="111"/>
      <c r="FOM7" s="111"/>
      <c r="FON7" s="111"/>
      <c r="FOO7" s="111"/>
      <c r="FOP7" s="111"/>
      <c r="FOQ7" s="111"/>
      <c r="FOR7" s="111"/>
      <c r="FOS7" s="111"/>
      <c r="FOT7" s="111"/>
      <c r="FOU7" s="111"/>
      <c r="FOV7" s="111"/>
      <c r="FOW7" s="111"/>
      <c r="FOX7" s="111"/>
      <c r="FOY7" s="111"/>
      <c r="FOZ7" s="111"/>
      <c r="FPA7" s="111"/>
      <c r="FPB7" s="111"/>
      <c r="FPC7" s="111"/>
      <c r="FPD7" s="111"/>
      <c r="FPE7" s="111"/>
      <c r="FPF7" s="111"/>
      <c r="FPG7" s="111"/>
      <c r="FPH7" s="111"/>
      <c r="FPI7" s="111"/>
      <c r="FPJ7" s="111"/>
      <c r="FPK7" s="111"/>
      <c r="FPL7" s="111"/>
      <c r="FPM7" s="111"/>
      <c r="FPN7" s="111"/>
      <c r="FPO7" s="111"/>
      <c r="FPP7" s="111"/>
      <c r="FPQ7" s="111"/>
      <c r="FPR7" s="111"/>
      <c r="FPS7" s="111"/>
      <c r="FPT7" s="111"/>
      <c r="FPU7" s="111"/>
      <c r="FPV7" s="111"/>
      <c r="FPW7" s="111"/>
      <c r="FPX7" s="111"/>
      <c r="FPY7" s="111"/>
      <c r="FPZ7" s="111"/>
      <c r="FQA7" s="111"/>
      <c r="FQB7" s="111"/>
      <c r="FQC7" s="111"/>
      <c r="FQD7" s="111"/>
      <c r="FQE7" s="111"/>
      <c r="FQF7" s="111"/>
      <c r="FQG7" s="111"/>
      <c r="FQH7" s="111"/>
      <c r="FQI7" s="111"/>
      <c r="FQJ7" s="111"/>
      <c r="FQK7" s="111"/>
      <c r="FQL7" s="111"/>
      <c r="FQM7" s="111"/>
      <c r="FQN7" s="111"/>
      <c r="FQO7" s="111"/>
      <c r="FQP7" s="111"/>
      <c r="FQQ7" s="111"/>
      <c r="FQR7" s="111"/>
      <c r="FQS7" s="111"/>
      <c r="FQT7" s="111"/>
      <c r="FQU7" s="111"/>
      <c r="FQV7" s="111"/>
      <c r="FQW7" s="111"/>
      <c r="FQX7" s="111"/>
      <c r="FQY7" s="111"/>
      <c r="FQZ7" s="111"/>
      <c r="FRA7" s="111"/>
      <c r="FRB7" s="111"/>
      <c r="FRC7" s="111"/>
      <c r="FRD7" s="111"/>
      <c r="FRE7" s="111"/>
      <c r="FRF7" s="111"/>
      <c r="FRG7" s="111"/>
      <c r="FRH7" s="111"/>
      <c r="FRI7" s="111"/>
      <c r="FRJ7" s="111"/>
      <c r="FRK7" s="111"/>
      <c r="FRL7" s="111"/>
      <c r="FRM7" s="111"/>
      <c r="FRN7" s="111"/>
      <c r="FRO7" s="111"/>
      <c r="FRP7" s="111"/>
      <c r="FRQ7" s="111"/>
      <c r="FRR7" s="111"/>
      <c r="FRS7" s="111"/>
      <c r="FRT7" s="111"/>
      <c r="FRU7" s="111"/>
      <c r="FRV7" s="111"/>
      <c r="FRW7" s="111"/>
      <c r="FRX7" s="111"/>
      <c r="FRY7" s="111"/>
      <c r="FRZ7" s="111"/>
      <c r="FSA7" s="111"/>
      <c r="FSB7" s="111"/>
      <c r="FSC7" s="111"/>
      <c r="FSD7" s="111"/>
      <c r="FSE7" s="111"/>
      <c r="FSF7" s="111"/>
      <c r="FSG7" s="111"/>
      <c r="FSH7" s="111"/>
      <c r="FSI7" s="111"/>
      <c r="FSJ7" s="111"/>
      <c r="FSK7" s="111"/>
      <c r="FSL7" s="111"/>
      <c r="FSM7" s="111"/>
      <c r="FSN7" s="111"/>
      <c r="FSO7" s="111"/>
      <c r="FSP7" s="111"/>
      <c r="FSQ7" s="111"/>
      <c r="FSR7" s="111"/>
      <c r="FSS7" s="111"/>
      <c r="FST7" s="111"/>
      <c r="FSU7" s="111"/>
      <c r="FSV7" s="111"/>
      <c r="FSW7" s="111"/>
      <c r="FSX7" s="111"/>
      <c r="FSY7" s="111"/>
      <c r="FSZ7" s="111"/>
      <c r="FTA7" s="111"/>
      <c r="FTB7" s="111"/>
      <c r="FTC7" s="111"/>
      <c r="FTD7" s="111"/>
      <c r="FTE7" s="111"/>
      <c r="FTF7" s="111"/>
      <c r="FTG7" s="111"/>
      <c r="FTH7" s="111"/>
      <c r="FTI7" s="111"/>
      <c r="FTJ7" s="111"/>
      <c r="FTK7" s="111"/>
      <c r="FTL7" s="111"/>
      <c r="FTM7" s="111"/>
      <c r="FTN7" s="111"/>
      <c r="FTO7" s="111"/>
      <c r="FTP7" s="111"/>
      <c r="FTQ7" s="111"/>
      <c r="FTR7" s="111"/>
      <c r="FTS7" s="111"/>
      <c r="FTT7" s="111"/>
      <c r="FTU7" s="111"/>
      <c r="FTV7" s="111"/>
      <c r="FTW7" s="111"/>
      <c r="FTX7" s="111"/>
      <c r="FTY7" s="111"/>
      <c r="FTZ7" s="111"/>
      <c r="FUA7" s="111"/>
      <c r="FUB7" s="111"/>
      <c r="FUC7" s="111"/>
      <c r="FUD7" s="111"/>
      <c r="FUE7" s="111"/>
      <c r="FUF7" s="111"/>
      <c r="FUG7" s="111"/>
      <c r="FUH7" s="111"/>
      <c r="FUI7" s="111"/>
      <c r="FUJ7" s="111"/>
      <c r="FUK7" s="111"/>
      <c r="FUL7" s="111"/>
      <c r="FUM7" s="111"/>
      <c r="FUN7" s="111"/>
      <c r="FUO7" s="111"/>
      <c r="FUP7" s="111"/>
      <c r="FUQ7" s="111"/>
      <c r="FUR7" s="111"/>
      <c r="FUS7" s="111"/>
      <c r="FUT7" s="111"/>
      <c r="FUU7" s="111"/>
      <c r="FUV7" s="111"/>
      <c r="FUW7" s="111"/>
      <c r="FUX7" s="111"/>
      <c r="FUY7" s="111"/>
      <c r="FUZ7" s="111"/>
      <c r="FVA7" s="111"/>
      <c r="FVB7" s="111"/>
      <c r="FVC7" s="111"/>
      <c r="FVD7" s="111"/>
      <c r="FVE7" s="111"/>
      <c r="FVF7" s="111"/>
      <c r="FVG7" s="111"/>
      <c r="FVH7" s="111"/>
      <c r="FVI7" s="111"/>
      <c r="FVJ7" s="111"/>
      <c r="FVK7" s="111"/>
      <c r="FVL7" s="111"/>
      <c r="FVM7" s="111"/>
      <c r="FVN7" s="111"/>
      <c r="FVO7" s="111"/>
      <c r="FVP7" s="111"/>
      <c r="FVQ7" s="111"/>
      <c r="FVR7" s="111"/>
      <c r="FVS7" s="111"/>
      <c r="FVT7" s="111"/>
      <c r="FVU7" s="111"/>
      <c r="FVV7" s="111"/>
      <c r="FVW7" s="111"/>
      <c r="FVX7" s="111"/>
      <c r="FVY7" s="111"/>
      <c r="FVZ7" s="111"/>
      <c r="FWA7" s="111"/>
      <c r="FWB7" s="111"/>
      <c r="FWC7" s="111"/>
      <c r="FWD7" s="111"/>
      <c r="FWE7" s="111"/>
      <c r="FWF7" s="111"/>
      <c r="FWG7" s="111"/>
      <c r="FWH7" s="111"/>
      <c r="FWI7" s="111"/>
      <c r="FWJ7" s="111"/>
      <c r="FWK7" s="111"/>
      <c r="FWL7" s="111"/>
      <c r="FWM7" s="111"/>
      <c r="FWN7" s="111"/>
      <c r="FWO7" s="111"/>
      <c r="FWP7" s="111"/>
      <c r="FWQ7" s="111"/>
      <c r="FWR7" s="111"/>
      <c r="FWS7" s="111"/>
      <c r="FWT7" s="111"/>
      <c r="FWU7" s="111"/>
      <c r="FWV7" s="111"/>
      <c r="FWW7" s="111"/>
      <c r="FWX7" s="111"/>
      <c r="FWY7" s="111"/>
      <c r="FWZ7" s="111"/>
      <c r="FXA7" s="111"/>
      <c r="FXB7" s="111"/>
      <c r="FXC7" s="111"/>
      <c r="FXD7" s="111"/>
      <c r="FXE7" s="111"/>
      <c r="FXF7" s="111"/>
      <c r="FXG7" s="111"/>
      <c r="FXH7" s="111"/>
      <c r="FXI7" s="111"/>
      <c r="FXJ7" s="111"/>
      <c r="FXK7" s="111"/>
      <c r="FXL7" s="111"/>
      <c r="FXM7" s="111"/>
      <c r="FXN7" s="111"/>
      <c r="FXO7" s="111"/>
      <c r="FXP7" s="111"/>
      <c r="FXQ7" s="111"/>
      <c r="FXR7" s="111"/>
      <c r="FXS7" s="111"/>
      <c r="FXT7" s="111"/>
      <c r="FXU7" s="111"/>
      <c r="FXV7" s="111"/>
      <c r="FXW7" s="111"/>
      <c r="FXX7" s="111"/>
      <c r="FXY7" s="111"/>
      <c r="FXZ7" s="111"/>
      <c r="FYA7" s="111"/>
      <c r="FYB7" s="111"/>
      <c r="FYC7" s="111"/>
      <c r="FYD7" s="111"/>
      <c r="FYE7" s="111"/>
      <c r="FYF7" s="111"/>
      <c r="FYG7" s="111"/>
      <c r="FYH7" s="111"/>
      <c r="FYI7" s="111"/>
      <c r="FYJ7" s="111"/>
      <c r="FYK7" s="111"/>
      <c r="FYL7" s="111"/>
      <c r="FYM7" s="111"/>
      <c r="FYN7" s="111"/>
      <c r="FYO7" s="111"/>
      <c r="FYP7" s="111"/>
      <c r="FYQ7" s="111"/>
      <c r="FYR7" s="111"/>
      <c r="FYS7" s="111"/>
      <c r="FYT7" s="111"/>
      <c r="FYU7" s="111"/>
      <c r="FYV7" s="111"/>
      <c r="FYW7" s="111"/>
      <c r="FYX7" s="111"/>
      <c r="FYY7" s="111"/>
      <c r="FYZ7" s="111"/>
      <c r="FZA7" s="111"/>
      <c r="FZB7" s="111"/>
      <c r="FZC7" s="111"/>
      <c r="FZD7" s="111"/>
      <c r="FZE7" s="111"/>
      <c r="FZF7" s="111"/>
      <c r="FZG7" s="111"/>
      <c r="FZH7" s="111"/>
      <c r="FZI7" s="111"/>
      <c r="FZJ7" s="111"/>
      <c r="FZK7" s="111"/>
      <c r="FZL7" s="111"/>
      <c r="FZM7" s="111"/>
      <c r="FZN7" s="111"/>
      <c r="FZO7" s="111"/>
      <c r="FZP7" s="111"/>
      <c r="FZQ7" s="111"/>
      <c r="FZR7" s="111"/>
      <c r="FZS7" s="111"/>
      <c r="FZT7" s="111"/>
      <c r="FZU7" s="111"/>
      <c r="FZV7" s="111"/>
      <c r="FZW7" s="111"/>
      <c r="FZX7" s="111"/>
      <c r="FZY7" s="111"/>
      <c r="FZZ7" s="111"/>
      <c r="GAA7" s="111"/>
      <c r="GAB7" s="111"/>
      <c r="GAC7" s="111"/>
      <c r="GAD7" s="111"/>
      <c r="GAE7" s="111"/>
      <c r="GAF7" s="111"/>
      <c r="GAG7" s="111"/>
      <c r="GAH7" s="111"/>
      <c r="GAI7" s="111"/>
      <c r="GAJ7" s="111"/>
      <c r="GAK7" s="111"/>
      <c r="GAL7" s="111"/>
      <c r="GAM7" s="111"/>
      <c r="GAN7" s="111"/>
      <c r="GAO7" s="111"/>
      <c r="GAP7" s="111"/>
      <c r="GAQ7" s="111"/>
      <c r="GAR7" s="111"/>
      <c r="GAS7" s="111"/>
      <c r="GAT7" s="111"/>
      <c r="GAU7" s="111"/>
      <c r="GAV7" s="111"/>
      <c r="GAW7" s="111"/>
      <c r="GAX7" s="111"/>
      <c r="GAY7" s="111"/>
      <c r="GAZ7" s="111"/>
      <c r="GBA7" s="111"/>
      <c r="GBB7" s="111"/>
      <c r="GBC7" s="111"/>
      <c r="GBD7" s="111"/>
      <c r="GBE7" s="111"/>
      <c r="GBF7" s="111"/>
      <c r="GBG7" s="111"/>
      <c r="GBH7" s="111"/>
      <c r="GBI7" s="111"/>
      <c r="GBJ7" s="111"/>
      <c r="GBK7" s="111"/>
      <c r="GBL7" s="111"/>
      <c r="GBM7" s="111"/>
      <c r="GBN7" s="111"/>
      <c r="GBO7" s="111"/>
      <c r="GBP7" s="111"/>
      <c r="GBQ7" s="111"/>
      <c r="GBR7" s="111"/>
      <c r="GBS7" s="111"/>
      <c r="GBT7" s="111"/>
      <c r="GBU7" s="111"/>
      <c r="GBV7" s="111"/>
      <c r="GBW7" s="111"/>
      <c r="GBX7" s="111"/>
      <c r="GBY7" s="111"/>
      <c r="GBZ7" s="111"/>
      <c r="GCA7" s="111"/>
      <c r="GCB7" s="111"/>
      <c r="GCC7" s="111"/>
      <c r="GCD7" s="111"/>
      <c r="GCE7" s="111"/>
      <c r="GCF7" s="111"/>
      <c r="GCG7" s="111"/>
      <c r="GCH7" s="111"/>
      <c r="GCI7" s="111"/>
      <c r="GCJ7" s="111"/>
      <c r="GCK7" s="111"/>
      <c r="GCL7" s="111"/>
      <c r="GCM7" s="111"/>
      <c r="GCN7" s="111"/>
      <c r="GCO7" s="111"/>
      <c r="GCP7" s="111"/>
      <c r="GCQ7" s="111"/>
      <c r="GCR7" s="111"/>
      <c r="GCS7" s="111"/>
      <c r="GCT7" s="111"/>
      <c r="GCU7" s="111"/>
      <c r="GCV7" s="111"/>
      <c r="GCW7" s="111"/>
      <c r="GCX7" s="111"/>
      <c r="GCY7" s="111"/>
      <c r="GCZ7" s="111"/>
      <c r="GDA7" s="111"/>
      <c r="GDB7" s="111"/>
      <c r="GDC7" s="111"/>
      <c r="GDD7" s="111"/>
      <c r="GDE7" s="111"/>
      <c r="GDF7" s="111"/>
      <c r="GDG7" s="111"/>
      <c r="GDH7" s="111"/>
      <c r="GDI7" s="111"/>
      <c r="GDJ7" s="111"/>
      <c r="GDK7" s="111"/>
      <c r="GDL7" s="111"/>
      <c r="GDM7" s="111"/>
      <c r="GDN7" s="111"/>
      <c r="GDO7" s="111"/>
      <c r="GDP7" s="111"/>
      <c r="GDQ7" s="111"/>
      <c r="GDR7" s="111"/>
      <c r="GDS7" s="111"/>
      <c r="GDT7" s="111"/>
      <c r="GDU7" s="111"/>
      <c r="GDV7" s="111"/>
      <c r="GDW7" s="111"/>
      <c r="GDX7" s="111"/>
      <c r="GDY7" s="111"/>
      <c r="GDZ7" s="111"/>
      <c r="GEA7" s="111"/>
      <c r="GEB7" s="111"/>
      <c r="GEC7" s="111"/>
      <c r="GED7" s="111"/>
      <c r="GEE7" s="111"/>
      <c r="GEF7" s="111"/>
      <c r="GEG7" s="111"/>
      <c r="GEH7" s="111"/>
      <c r="GEI7" s="111"/>
      <c r="GEJ7" s="111"/>
      <c r="GEK7" s="111"/>
      <c r="GEL7" s="111"/>
      <c r="GEM7" s="111"/>
      <c r="GEN7" s="111"/>
      <c r="GEO7" s="111"/>
      <c r="GEP7" s="111"/>
      <c r="GEQ7" s="111"/>
      <c r="GER7" s="111"/>
      <c r="GES7" s="111"/>
      <c r="GET7" s="111"/>
      <c r="GEU7" s="111"/>
      <c r="GEV7" s="111"/>
      <c r="GEW7" s="111"/>
      <c r="GEX7" s="111"/>
      <c r="GEY7" s="111"/>
      <c r="GEZ7" s="111"/>
      <c r="GFA7" s="111"/>
      <c r="GFB7" s="111"/>
      <c r="GFC7" s="111"/>
      <c r="GFD7" s="111"/>
      <c r="GFE7" s="111"/>
      <c r="GFF7" s="111"/>
      <c r="GFG7" s="111"/>
      <c r="GFH7" s="111"/>
      <c r="GFI7" s="111"/>
      <c r="GFJ7" s="111"/>
      <c r="GFK7" s="111"/>
      <c r="GFL7" s="111"/>
      <c r="GFM7" s="111"/>
      <c r="GFN7" s="111"/>
      <c r="GFO7" s="111"/>
      <c r="GFP7" s="111"/>
      <c r="GFQ7" s="111"/>
      <c r="GFR7" s="111"/>
      <c r="GFS7" s="111"/>
      <c r="GFT7" s="111"/>
      <c r="GFU7" s="111"/>
      <c r="GFV7" s="111"/>
      <c r="GFW7" s="111"/>
      <c r="GFX7" s="111"/>
      <c r="GFY7" s="111"/>
      <c r="GFZ7" s="111"/>
      <c r="GGA7" s="111"/>
      <c r="GGB7" s="111"/>
      <c r="GGC7" s="111"/>
      <c r="GGD7" s="111"/>
      <c r="GGE7" s="111"/>
      <c r="GGF7" s="111"/>
      <c r="GGG7" s="111"/>
      <c r="GGH7" s="111"/>
      <c r="GGI7" s="111"/>
      <c r="GGJ7" s="111"/>
      <c r="GGK7" s="111"/>
      <c r="GGL7" s="111"/>
      <c r="GGM7" s="111"/>
      <c r="GGN7" s="111"/>
      <c r="GGO7" s="111"/>
      <c r="GGP7" s="111"/>
      <c r="GGQ7" s="111"/>
      <c r="GGR7" s="111"/>
      <c r="GGS7" s="111"/>
      <c r="GGT7" s="111"/>
      <c r="GGU7" s="111"/>
      <c r="GGV7" s="111"/>
      <c r="GGW7" s="111"/>
      <c r="GGX7" s="111"/>
      <c r="GGY7" s="111"/>
      <c r="GGZ7" s="111"/>
      <c r="GHA7" s="111"/>
      <c r="GHB7" s="111"/>
      <c r="GHC7" s="111"/>
      <c r="GHD7" s="111"/>
      <c r="GHE7" s="111"/>
      <c r="GHF7" s="111"/>
      <c r="GHG7" s="111"/>
      <c r="GHH7" s="111"/>
      <c r="GHI7" s="111"/>
      <c r="GHJ7" s="111"/>
      <c r="GHK7" s="111"/>
      <c r="GHL7" s="111"/>
      <c r="GHM7" s="111"/>
      <c r="GHN7" s="111"/>
      <c r="GHO7" s="111"/>
      <c r="GHP7" s="111"/>
      <c r="GHQ7" s="111"/>
      <c r="GHR7" s="111"/>
      <c r="GHS7" s="111"/>
      <c r="GHT7" s="111"/>
      <c r="GHU7" s="111"/>
      <c r="GHV7" s="111"/>
      <c r="GHW7" s="111"/>
      <c r="GHX7" s="111"/>
      <c r="GHY7" s="111"/>
      <c r="GHZ7" s="111"/>
      <c r="GIA7" s="111"/>
      <c r="GIB7" s="111"/>
      <c r="GIC7" s="111"/>
      <c r="GID7" s="111"/>
      <c r="GIE7" s="111"/>
      <c r="GIF7" s="111"/>
      <c r="GIG7" s="111"/>
      <c r="GIH7" s="111"/>
      <c r="GII7" s="111"/>
      <c r="GIJ7" s="111"/>
      <c r="GIK7" s="111"/>
      <c r="GIL7" s="111"/>
      <c r="GIM7" s="111"/>
      <c r="GIN7" s="111"/>
      <c r="GIO7" s="111"/>
      <c r="GIP7" s="111"/>
      <c r="GIQ7" s="111"/>
      <c r="GIR7" s="111"/>
      <c r="GIS7" s="111"/>
      <c r="GIT7" s="111"/>
      <c r="GIU7" s="111"/>
      <c r="GIV7" s="111"/>
      <c r="GIW7" s="111"/>
      <c r="GIX7" s="111"/>
      <c r="GIY7" s="111"/>
      <c r="GIZ7" s="111"/>
      <c r="GJA7" s="111"/>
      <c r="GJB7" s="111"/>
      <c r="GJC7" s="111"/>
      <c r="GJD7" s="111"/>
      <c r="GJE7" s="111"/>
      <c r="GJF7" s="111"/>
      <c r="GJG7" s="111"/>
      <c r="GJH7" s="111"/>
      <c r="GJI7" s="111"/>
      <c r="GJJ7" s="111"/>
      <c r="GJK7" s="111"/>
      <c r="GJL7" s="111"/>
      <c r="GJM7" s="111"/>
      <c r="GJN7" s="111"/>
      <c r="GJO7" s="111"/>
      <c r="GJP7" s="111"/>
      <c r="GJQ7" s="111"/>
      <c r="GJR7" s="111"/>
      <c r="GJS7" s="111"/>
      <c r="GJT7" s="111"/>
      <c r="GJU7" s="111"/>
      <c r="GJV7" s="111"/>
      <c r="GJW7" s="111"/>
      <c r="GJX7" s="111"/>
      <c r="GJY7" s="111"/>
      <c r="GJZ7" s="111"/>
      <c r="GKA7" s="111"/>
      <c r="GKB7" s="111"/>
      <c r="GKC7" s="111"/>
      <c r="GKD7" s="111"/>
      <c r="GKE7" s="111"/>
      <c r="GKF7" s="111"/>
      <c r="GKG7" s="111"/>
      <c r="GKH7" s="111"/>
      <c r="GKI7" s="111"/>
      <c r="GKJ7" s="111"/>
      <c r="GKK7" s="111"/>
      <c r="GKL7" s="111"/>
      <c r="GKM7" s="111"/>
      <c r="GKN7" s="111"/>
      <c r="GKO7" s="111"/>
      <c r="GKP7" s="111"/>
      <c r="GKQ7" s="111"/>
      <c r="GKR7" s="111"/>
      <c r="GKS7" s="111"/>
      <c r="GKT7" s="111"/>
      <c r="GKU7" s="111"/>
      <c r="GKV7" s="111"/>
      <c r="GKW7" s="111"/>
      <c r="GKX7" s="111"/>
      <c r="GKY7" s="111"/>
      <c r="GKZ7" s="111"/>
      <c r="GLA7" s="111"/>
      <c r="GLB7" s="111"/>
      <c r="GLC7" s="111"/>
      <c r="GLD7" s="111"/>
      <c r="GLE7" s="111"/>
      <c r="GLF7" s="111"/>
      <c r="GLG7" s="111"/>
      <c r="GLH7" s="111"/>
      <c r="GLI7" s="111"/>
      <c r="GLJ7" s="111"/>
      <c r="GLK7" s="111"/>
      <c r="GLL7" s="111"/>
      <c r="GLM7" s="111"/>
      <c r="GLN7" s="111"/>
      <c r="GLO7" s="111"/>
      <c r="GLP7" s="111"/>
      <c r="GLQ7" s="111"/>
      <c r="GLR7" s="111"/>
      <c r="GLS7" s="111"/>
      <c r="GLT7" s="111"/>
      <c r="GLU7" s="111"/>
      <c r="GLV7" s="111"/>
      <c r="GLW7" s="111"/>
      <c r="GLX7" s="111"/>
      <c r="GLY7" s="111"/>
      <c r="GLZ7" s="111"/>
      <c r="GMA7" s="111"/>
      <c r="GMB7" s="111"/>
      <c r="GMC7" s="111"/>
      <c r="GMD7" s="111"/>
      <c r="GME7" s="111"/>
      <c r="GMF7" s="111"/>
      <c r="GMG7" s="111"/>
      <c r="GMH7" s="111"/>
      <c r="GMI7" s="111"/>
      <c r="GMJ7" s="111"/>
      <c r="GMK7" s="111"/>
      <c r="GML7" s="111"/>
      <c r="GMM7" s="111"/>
      <c r="GMN7" s="111"/>
      <c r="GMO7" s="111"/>
      <c r="GMP7" s="111"/>
      <c r="GMQ7" s="111"/>
      <c r="GMR7" s="111"/>
      <c r="GMS7" s="111"/>
      <c r="GMT7" s="111"/>
      <c r="GMU7" s="111"/>
      <c r="GMV7" s="111"/>
      <c r="GMW7" s="111"/>
      <c r="GMX7" s="111"/>
      <c r="GMY7" s="111"/>
      <c r="GMZ7" s="111"/>
      <c r="GNA7" s="111"/>
      <c r="GNB7" s="111"/>
      <c r="GNC7" s="111"/>
      <c r="GND7" s="111"/>
      <c r="GNE7" s="111"/>
      <c r="GNF7" s="111"/>
      <c r="GNG7" s="111"/>
      <c r="GNH7" s="111"/>
      <c r="GNI7" s="111"/>
      <c r="GNJ7" s="111"/>
      <c r="GNK7" s="111"/>
      <c r="GNL7" s="111"/>
      <c r="GNM7" s="111"/>
      <c r="GNN7" s="111"/>
      <c r="GNO7" s="111"/>
      <c r="GNP7" s="111"/>
      <c r="GNQ7" s="111"/>
      <c r="GNR7" s="111"/>
      <c r="GNS7" s="111"/>
      <c r="GNT7" s="111"/>
      <c r="GNU7" s="111"/>
      <c r="GNV7" s="111"/>
      <c r="GNW7" s="111"/>
      <c r="GNX7" s="111"/>
      <c r="GNY7" s="111"/>
      <c r="GNZ7" s="111"/>
      <c r="GOA7" s="111"/>
      <c r="GOB7" s="111"/>
      <c r="GOC7" s="111"/>
      <c r="GOD7" s="111"/>
      <c r="GOE7" s="111"/>
      <c r="GOF7" s="111"/>
      <c r="GOG7" s="111"/>
      <c r="GOH7" s="111"/>
      <c r="GOI7" s="111"/>
      <c r="GOJ7" s="111"/>
      <c r="GOK7" s="111"/>
      <c r="GOL7" s="111"/>
      <c r="GOM7" s="111"/>
      <c r="GON7" s="111"/>
      <c r="GOO7" s="111"/>
      <c r="GOP7" s="111"/>
      <c r="GOQ7" s="111"/>
      <c r="GOR7" s="111"/>
      <c r="GOS7" s="111"/>
      <c r="GOT7" s="111"/>
      <c r="GOU7" s="111"/>
      <c r="GOV7" s="111"/>
      <c r="GOW7" s="111"/>
      <c r="GOX7" s="111"/>
      <c r="GOY7" s="111"/>
      <c r="GOZ7" s="111"/>
      <c r="GPA7" s="111"/>
      <c r="GPB7" s="111"/>
      <c r="GPC7" s="111"/>
      <c r="GPD7" s="111"/>
      <c r="GPE7" s="111"/>
      <c r="GPF7" s="111"/>
      <c r="GPG7" s="111"/>
      <c r="GPH7" s="111"/>
      <c r="GPI7" s="111"/>
      <c r="GPJ7" s="111"/>
      <c r="GPK7" s="111"/>
      <c r="GPL7" s="111"/>
      <c r="GPM7" s="111"/>
      <c r="GPN7" s="111"/>
      <c r="GPO7" s="111"/>
      <c r="GPP7" s="111"/>
      <c r="GPQ7" s="111"/>
      <c r="GPR7" s="111"/>
      <c r="GPS7" s="111"/>
      <c r="GPT7" s="111"/>
      <c r="GPU7" s="111"/>
      <c r="GPV7" s="111"/>
      <c r="GPW7" s="111"/>
      <c r="GPX7" s="111"/>
      <c r="GPY7" s="111"/>
      <c r="GPZ7" s="111"/>
      <c r="GQA7" s="111"/>
      <c r="GQB7" s="111"/>
      <c r="GQC7" s="111"/>
      <c r="GQD7" s="111"/>
      <c r="GQE7" s="111"/>
      <c r="GQF7" s="111"/>
      <c r="GQG7" s="111"/>
      <c r="GQH7" s="111"/>
      <c r="GQI7" s="111"/>
      <c r="GQJ7" s="111"/>
      <c r="GQK7" s="111"/>
      <c r="GQL7" s="111"/>
      <c r="GQM7" s="111"/>
      <c r="GQN7" s="111"/>
      <c r="GQO7" s="111"/>
      <c r="GQP7" s="111"/>
      <c r="GQQ7" s="111"/>
      <c r="GQR7" s="111"/>
      <c r="GQS7" s="111"/>
      <c r="GQT7" s="111"/>
      <c r="GQU7" s="111"/>
      <c r="GQV7" s="111"/>
      <c r="GQW7" s="111"/>
      <c r="GQX7" s="111"/>
      <c r="GQY7" s="111"/>
      <c r="GQZ7" s="111"/>
      <c r="GRA7" s="111"/>
      <c r="GRB7" s="111"/>
      <c r="GRC7" s="111"/>
      <c r="GRD7" s="111"/>
      <c r="GRE7" s="111"/>
      <c r="GRF7" s="111"/>
      <c r="GRG7" s="111"/>
      <c r="GRH7" s="111"/>
      <c r="GRI7" s="111"/>
      <c r="GRJ7" s="111"/>
      <c r="GRK7" s="111"/>
      <c r="GRL7" s="111"/>
      <c r="GRM7" s="111"/>
      <c r="GRN7" s="111"/>
      <c r="GRO7" s="111"/>
      <c r="GRP7" s="111"/>
      <c r="GRQ7" s="111"/>
      <c r="GRR7" s="111"/>
      <c r="GRS7" s="111"/>
      <c r="GRT7" s="111"/>
      <c r="GRU7" s="111"/>
      <c r="GRV7" s="111"/>
      <c r="GRW7" s="111"/>
      <c r="GRX7" s="111"/>
      <c r="GRY7" s="111"/>
      <c r="GRZ7" s="111"/>
      <c r="GSA7" s="111"/>
      <c r="GSB7" s="111"/>
      <c r="GSC7" s="111"/>
      <c r="GSD7" s="111"/>
      <c r="GSE7" s="111"/>
      <c r="GSF7" s="111"/>
      <c r="GSG7" s="111"/>
      <c r="GSH7" s="111"/>
      <c r="GSI7" s="111"/>
      <c r="GSJ7" s="111"/>
      <c r="GSK7" s="111"/>
      <c r="GSL7" s="111"/>
      <c r="GSM7" s="111"/>
      <c r="GSN7" s="111"/>
      <c r="GSO7" s="111"/>
      <c r="GSP7" s="111"/>
      <c r="GSQ7" s="111"/>
      <c r="GSR7" s="111"/>
      <c r="GSS7" s="111"/>
      <c r="GST7" s="111"/>
      <c r="GSU7" s="111"/>
      <c r="GSV7" s="111"/>
      <c r="GSW7" s="111"/>
      <c r="GSX7" s="111"/>
      <c r="GSY7" s="111"/>
      <c r="GSZ7" s="111"/>
      <c r="GTA7" s="111"/>
      <c r="GTB7" s="111"/>
      <c r="GTC7" s="111"/>
      <c r="GTD7" s="111"/>
      <c r="GTE7" s="111"/>
      <c r="GTF7" s="111"/>
      <c r="GTG7" s="111"/>
      <c r="GTH7" s="111"/>
      <c r="GTI7" s="111"/>
      <c r="GTJ7" s="111"/>
      <c r="GTK7" s="111"/>
      <c r="GTL7" s="111"/>
      <c r="GTM7" s="111"/>
      <c r="GTN7" s="111"/>
      <c r="GTO7" s="111"/>
      <c r="GTP7" s="111"/>
      <c r="GTQ7" s="111"/>
      <c r="GTR7" s="111"/>
      <c r="GTS7" s="111"/>
      <c r="GTT7" s="111"/>
      <c r="GTU7" s="111"/>
      <c r="GTV7" s="111"/>
      <c r="GTW7" s="111"/>
      <c r="GTX7" s="111"/>
      <c r="GTY7" s="111"/>
      <c r="GTZ7" s="111"/>
      <c r="GUA7" s="111"/>
      <c r="GUB7" s="111"/>
      <c r="GUC7" s="111"/>
      <c r="GUD7" s="111"/>
      <c r="GUE7" s="111"/>
      <c r="GUF7" s="111"/>
      <c r="GUG7" s="111"/>
      <c r="GUH7" s="111"/>
      <c r="GUI7" s="111"/>
      <c r="GUJ7" s="111"/>
      <c r="GUK7" s="111"/>
      <c r="GUL7" s="111"/>
      <c r="GUM7" s="111"/>
      <c r="GUN7" s="111"/>
      <c r="GUO7" s="111"/>
      <c r="GUP7" s="111"/>
      <c r="GUQ7" s="111"/>
      <c r="GUR7" s="111"/>
      <c r="GUS7" s="111"/>
      <c r="GUT7" s="111"/>
      <c r="GUU7" s="111"/>
      <c r="GUV7" s="111"/>
      <c r="GUW7" s="111"/>
      <c r="GUX7" s="111"/>
      <c r="GUY7" s="111"/>
      <c r="GUZ7" s="111"/>
      <c r="GVA7" s="111"/>
      <c r="GVB7" s="111"/>
      <c r="GVC7" s="111"/>
      <c r="GVD7" s="111"/>
      <c r="GVE7" s="111"/>
      <c r="GVF7" s="111"/>
      <c r="GVG7" s="111"/>
      <c r="GVH7" s="111"/>
      <c r="GVI7" s="111"/>
      <c r="GVJ7" s="111"/>
      <c r="GVK7" s="111"/>
      <c r="GVL7" s="111"/>
      <c r="GVM7" s="111"/>
      <c r="GVN7" s="111"/>
      <c r="GVO7" s="111"/>
      <c r="GVP7" s="111"/>
      <c r="GVQ7" s="111"/>
      <c r="GVR7" s="111"/>
      <c r="GVS7" s="111"/>
      <c r="GVT7" s="111"/>
      <c r="GVU7" s="111"/>
      <c r="GVV7" s="111"/>
      <c r="GVW7" s="111"/>
      <c r="GVX7" s="111"/>
      <c r="GVY7" s="111"/>
      <c r="GVZ7" s="111"/>
      <c r="GWA7" s="111"/>
      <c r="GWB7" s="111"/>
      <c r="GWC7" s="111"/>
      <c r="GWD7" s="111"/>
      <c r="GWE7" s="111"/>
      <c r="GWF7" s="111"/>
      <c r="GWG7" s="111"/>
      <c r="GWH7" s="111"/>
      <c r="GWI7" s="111"/>
      <c r="GWJ7" s="111"/>
      <c r="GWK7" s="111"/>
      <c r="GWL7" s="111"/>
      <c r="GWM7" s="111"/>
      <c r="GWN7" s="111"/>
      <c r="GWO7" s="111"/>
      <c r="GWP7" s="111"/>
      <c r="GWQ7" s="111"/>
      <c r="GWR7" s="111"/>
      <c r="GWS7" s="111"/>
      <c r="GWT7" s="111"/>
      <c r="GWU7" s="111"/>
      <c r="GWV7" s="111"/>
      <c r="GWW7" s="111"/>
      <c r="GWX7" s="111"/>
      <c r="GWY7" s="111"/>
      <c r="GWZ7" s="111"/>
      <c r="GXA7" s="111"/>
      <c r="GXB7" s="111"/>
      <c r="GXC7" s="111"/>
      <c r="GXD7" s="111"/>
      <c r="GXE7" s="111"/>
      <c r="GXF7" s="111"/>
      <c r="GXG7" s="111"/>
      <c r="GXH7" s="111"/>
      <c r="GXI7" s="111"/>
      <c r="GXJ7" s="111"/>
      <c r="GXK7" s="111"/>
      <c r="GXL7" s="111"/>
      <c r="GXM7" s="111"/>
      <c r="GXN7" s="111"/>
      <c r="GXO7" s="111"/>
      <c r="GXP7" s="111"/>
      <c r="GXQ7" s="111"/>
      <c r="GXR7" s="111"/>
      <c r="GXS7" s="111"/>
      <c r="GXT7" s="111"/>
      <c r="GXU7" s="111"/>
      <c r="GXV7" s="111"/>
      <c r="GXW7" s="111"/>
      <c r="GXX7" s="111"/>
      <c r="GXY7" s="111"/>
      <c r="GXZ7" s="111"/>
      <c r="GYA7" s="111"/>
      <c r="GYB7" s="111"/>
      <c r="GYC7" s="111"/>
      <c r="GYD7" s="111"/>
      <c r="GYE7" s="111"/>
      <c r="GYF7" s="111"/>
      <c r="GYG7" s="111"/>
      <c r="GYH7" s="111"/>
      <c r="GYI7" s="111"/>
      <c r="GYJ7" s="111"/>
      <c r="GYK7" s="111"/>
      <c r="GYL7" s="111"/>
      <c r="GYM7" s="111"/>
      <c r="GYN7" s="111"/>
      <c r="GYO7" s="111"/>
      <c r="GYP7" s="111"/>
      <c r="GYQ7" s="111"/>
      <c r="GYR7" s="111"/>
      <c r="GYS7" s="111"/>
      <c r="GYT7" s="111"/>
      <c r="GYU7" s="111"/>
      <c r="GYV7" s="111"/>
      <c r="GYW7" s="111"/>
      <c r="GYX7" s="111"/>
      <c r="GYY7" s="111"/>
      <c r="GYZ7" s="111"/>
      <c r="GZA7" s="111"/>
      <c r="GZB7" s="111"/>
      <c r="GZC7" s="111"/>
      <c r="GZD7" s="111"/>
      <c r="GZE7" s="111"/>
      <c r="GZF7" s="111"/>
      <c r="GZG7" s="111"/>
      <c r="GZH7" s="111"/>
      <c r="GZI7" s="111"/>
      <c r="GZJ7" s="111"/>
      <c r="GZK7" s="111"/>
      <c r="GZL7" s="111"/>
      <c r="GZM7" s="111"/>
      <c r="GZN7" s="111"/>
      <c r="GZO7" s="111"/>
      <c r="GZP7" s="111"/>
      <c r="GZQ7" s="111"/>
      <c r="GZR7" s="111"/>
      <c r="GZS7" s="111"/>
      <c r="GZT7" s="111"/>
      <c r="GZU7" s="111"/>
      <c r="GZV7" s="111"/>
      <c r="GZW7" s="111"/>
      <c r="GZX7" s="111"/>
      <c r="GZY7" s="111"/>
      <c r="GZZ7" s="111"/>
      <c r="HAA7" s="111"/>
      <c r="HAB7" s="111"/>
      <c r="HAC7" s="111"/>
      <c r="HAD7" s="111"/>
      <c r="HAE7" s="111"/>
      <c r="HAF7" s="111"/>
      <c r="HAG7" s="111"/>
      <c r="HAH7" s="111"/>
      <c r="HAI7" s="111"/>
      <c r="HAJ7" s="111"/>
      <c r="HAK7" s="111"/>
      <c r="HAL7" s="111"/>
      <c r="HAM7" s="111"/>
      <c r="HAN7" s="111"/>
      <c r="HAO7" s="111"/>
      <c r="HAP7" s="111"/>
      <c r="HAQ7" s="111"/>
      <c r="HAR7" s="111"/>
      <c r="HAS7" s="111"/>
      <c r="HAT7" s="111"/>
      <c r="HAU7" s="111"/>
      <c r="HAV7" s="111"/>
      <c r="HAW7" s="111"/>
      <c r="HAX7" s="111"/>
      <c r="HAY7" s="111"/>
      <c r="HAZ7" s="111"/>
      <c r="HBA7" s="111"/>
      <c r="HBB7" s="111"/>
      <c r="HBC7" s="111"/>
      <c r="HBD7" s="111"/>
      <c r="HBE7" s="111"/>
      <c r="HBF7" s="111"/>
      <c r="HBG7" s="111"/>
      <c r="HBH7" s="111"/>
      <c r="HBI7" s="111"/>
      <c r="HBJ7" s="111"/>
      <c r="HBK7" s="111"/>
      <c r="HBL7" s="111"/>
      <c r="HBM7" s="111"/>
      <c r="HBN7" s="111"/>
      <c r="HBO7" s="111"/>
      <c r="HBP7" s="111"/>
      <c r="HBQ7" s="111"/>
      <c r="HBR7" s="111"/>
      <c r="HBS7" s="111"/>
      <c r="HBT7" s="111"/>
      <c r="HBU7" s="111"/>
      <c r="HBV7" s="111"/>
      <c r="HBW7" s="111"/>
      <c r="HBX7" s="111"/>
      <c r="HBY7" s="111"/>
      <c r="HBZ7" s="111"/>
      <c r="HCA7" s="111"/>
      <c r="HCB7" s="111"/>
      <c r="HCC7" s="111"/>
      <c r="HCD7" s="111"/>
      <c r="HCE7" s="111"/>
      <c r="HCF7" s="111"/>
      <c r="HCG7" s="111"/>
      <c r="HCH7" s="111"/>
      <c r="HCI7" s="111"/>
      <c r="HCJ7" s="111"/>
      <c r="HCK7" s="111"/>
      <c r="HCL7" s="111"/>
      <c r="HCM7" s="111"/>
      <c r="HCN7" s="111"/>
      <c r="HCO7" s="111"/>
      <c r="HCP7" s="111"/>
      <c r="HCQ7" s="111"/>
      <c r="HCR7" s="111"/>
      <c r="HCS7" s="111"/>
      <c r="HCT7" s="111"/>
      <c r="HCU7" s="111"/>
      <c r="HCV7" s="111"/>
      <c r="HCW7" s="111"/>
      <c r="HCX7" s="111"/>
      <c r="HCY7" s="111"/>
      <c r="HCZ7" s="111"/>
      <c r="HDA7" s="111"/>
      <c r="HDB7" s="111"/>
      <c r="HDC7" s="111"/>
      <c r="HDD7" s="111"/>
      <c r="HDE7" s="111"/>
      <c r="HDF7" s="111"/>
      <c r="HDG7" s="111"/>
      <c r="HDH7" s="111"/>
      <c r="HDI7" s="111"/>
      <c r="HDJ7" s="111"/>
      <c r="HDK7" s="111"/>
      <c r="HDL7" s="111"/>
      <c r="HDM7" s="111"/>
      <c r="HDN7" s="111"/>
      <c r="HDO7" s="111"/>
      <c r="HDP7" s="111"/>
      <c r="HDQ7" s="111"/>
      <c r="HDR7" s="111"/>
      <c r="HDS7" s="111"/>
      <c r="HDT7" s="111"/>
      <c r="HDU7" s="111"/>
      <c r="HDV7" s="111"/>
      <c r="HDW7" s="111"/>
      <c r="HDX7" s="111"/>
      <c r="HDY7" s="111"/>
      <c r="HDZ7" s="111"/>
      <c r="HEA7" s="111"/>
      <c r="HEB7" s="111"/>
      <c r="HEC7" s="111"/>
      <c r="HED7" s="111"/>
      <c r="HEE7" s="111"/>
      <c r="HEF7" s="111"/>
      <c r="HEG7" s="111"/>
      <c r="HEH7" s="111"/>
      <c r="HEI7" s="111"/>
      <c r="HEJ7" s="111"/>
      <c r="HEK7" s="111"/>
      <c r="HEL7" s="111"/>
      <c r="HEM7" s="111"/>
      <c r="HEN7" s="111"/>
      <c r="HEO7" s="111"/>
      <c r="HEP7" s="111"/>
      <c r="HEQ7" s="111"/>
      <c r="HER7" s="111"/>
      <c r="HES7" s="111"/>
      <c r="HET7" s="111"/>
      <c r="HEU7" s="111"/>
      <c r="HEV7" s="111"/>
      <c r="HEW7" s="111"/>
      <c r="HEX7" s="111"/>
      <c r="HEY7" s="111"/>
      <c r="HEZ7" s="111"/>
      <c r="HFA7" s="111"/>
      <c r="HFB7" s="111"/>
      <c r="HFC7" s="111"/>
      <c r="HFD7" s="111"/>
      <c r="HFE7" s="111"/>
      <c r="HFF7" s="111"/>
      <c r="HFG7" s="111"/>
      <c r="HFH7" s="111"/>
      <c r="HFI7" s="111"/>
      <c r="HFJ7" s="111"/>
      <c r="HFK7" s="111"/>
      <c r="HFL7" s="111"/>
      <c r="HFM7" s="111"/>
      <c r="HFN7" s="111"/>
      <c r="HFO7" s="111"/>
      <c r="HFP7" s="111"/>
      <c r="HFQ7" s="111"/>
      <c r="HFR7" s="111"/>
      <c r="HFS7" s="111"/>
      <c r="HFT7" s="111"/>
      <c r="HFU7" s="111"/>
      <c r="HFV7" s="111"/>
      <c r="HFW7" s="111"/>
      <c r="HFX7" s="111"/>
      <c r="HFY7" s="111"/>
      <c r="HFZ7" s="111"/>
      <c r="HGA7" s="111"/>
      <c r="HGB7" s="111"/>
      <c r="HGC7" s="111"/>
      <c r="HGD7" s="111"/>
      <c r="HGE7" s="111"/>
      <c r="HGF7" s="111"/>
      <c r="HGG7" s="111"/>
      <c r="HGH7" s="111"/>
      <c r="HGI7" s="111"/>
      <c r="HGJ7" s="111"/>
      <c r="HGK7" s="111"/>
      <c r="HGL7" s="111"/>
      <c r="HGM7" s="111"/>
      <c r="HGN7" s="111"/>
      <c r="HGO7" s="111"/>
      <c r="HGP7" s="111"/>
      <c r="HGQ7" s="111"/>
      <c r="HGR7" s="111"/>
      <c r="HGS7" s="111"/>
      <c r="HGT7" s="111"/>
      <c r="HGU7" s="111"/>
      <c r="HGV7" s="111"/>
      <c r="HGW7" s="111"/>
      <c r="HGX7" s="111"/>
      <c r="HGY7" s="111"/>
      <c r="HGZ7" s="111"/>
      <c r="HHA7" s="111"/>
      <c r="HHB7" s="111"/>
      <c r="HHC7" s="111"/>
      <c r="HHD7" s="111"/>
      <c r="HHE7" s="111"/>
      <c r="HHF7" s="111"/>
      <c r="HHG7" s="111"/>
      <c r="HHH7" s="111"/>
      <c r="HHI7" s="111"/>
      <c r="HHJ7" s="111"/>
      <c r="HHK7" s="111"/>
      <c r="HHL7" s="111"/>
      <c r="HHM7" s="111"/>
      <c r="HHN7" s="111"/>
      <c r="HHO7" s="111"/>
      <c r="HHP7" s="111"/>
      <c r="HHQ7" s="111"/>
      <c r="HHR7" s="111"/>
      <c r="HHS7" s="111"/>
      <c r="HHT7" s="111"/>
      <c r="HHU7" s="111"/>
      <c r="HHV7" s="111"/>
      <c r="HHW7" s="111"/>
      <c r="HHX7" s="111"/>
      <c r="HHY7" s="111"/>
      <c r="HHZ7" s="111"/>
      <c r="HIA7" s="111"/>
      <c r="HIB7" s="111"/>
      <c r="HIC7" s="111"/>
      <c r="HID7" s="111"/>
      <c r="HIE7" s="111"/>
      <c r="HIF7" s="111"/>
      <c r="HIG7" s="111"/>
      <c r="HIH7" s="111"/>
      <c r="HII7" s="111"/>
      <c r="HIJ7" s="111"/>
      <c r="HIK7" s="111"/>
      <c r="HIL7" s="111"/>
      <c r="HIM7" s="111"/>
      <c r="HIN7" s="111"/>
      <c r="HIO7" s="111"/>
      <c r="HIP7" s="111"/>
      <c r="HIQ7" s="111"/>
      <c r="HIR7" s="111"/>
      <c r="HIS7" s="111"/>
      <c r="HIT7" s="111"/>
      <c r="HIU7" s="111"/>
      <c r="HIV7" s="111"/>
      <c r="HIW7" s="111"/>
      <c r="HIX7" s="111"/>
      <c r="HIY7" s="111"/>
      <c r="HIZ7" s="111"/>
      <c r="HJA7" s="111"/>
      <c r="HJB7" s="111"/>
      <c r="HJC7" s="111"/>
      <c r="HJD7" s="111"/>
      <c r="HJE7" s="111"/>
      <c r="HJF7" s="111"/>
      <c r="HJG7" s="111"/>
      <c r="HJH7" s="111"/>
      <c r="HJI7" s="111"/>
      <c r="HJJ7" s="111"/>
      <c r="HJK7" s="111"/>
      <c r="HJL7" s="111"/>
      <c r="HJM7" s="111"/>
      <c r="HJN7" s="111"/>
      <c r="HJO7" s="111"/>
      <c r="HJP7" s="111"/>
      <c r="HJQ7" s="111"/>
      <c r="HJR7" s="111"/>
      <c r="HJS7" s="111"/>
      <c r="HJT7" s="111"/>
      <c r="HJU7" s="111"/>
      <c r="HJV7" s="111"/>
      <c r="HJW7" s="111"/>
      <c r="HJX7" s="111"/>
      <c r="HJY7" s="111"/>
      <c r="HJZ7" s="111"/>
      <c r="HKA7" s="111"/>
      <c r="HKB7" s="111"/>
      <c r="HKC7" s="111"/>
      <c r="HKD7" s="111"/>
      <c r="HKE7" s="111"/>
      <c r="HKF7" s="111"/>
      <c r="HKG7" s="111"/>
      <c r="HKH7" s="111"/>
      <c r="HKI7" s="111"/>
      <c r="HKJ7" s="111"/>
      <c r="HKK7" s="111"/>
      <c r="HKL7" s="111"/>
      <c r="HKM7" s="111"/>
      <c r="HKN7" s="111"/>
      <c r="HKO7" s="111"/>
      <c r="HKP7" s="111"/>
      <c r="HKQ7" s="111"/>
      <c r="HKR7" s="111"/>
      <c r="HKS7" s="111"/>
      <c r="HKT7" s="111"/>
      <c r="HKU7" s="111"/>
      <c r="HKV7" s="111"/>
      <c r="HKW7" s="111"/>
      <c r="HKX7" s="111"/>
      <c r="HKY7" s="111"/>
      <c r="HKZ7" s="111"/>
      <c r="HLA7" s="111"/>
      <c r="HLB7" s="111"/>
      <c r="HLC7" s="111"/>
      <c r="HLD7" s="111"/>
      <c r="HLE7" s="111"/>
      <c r="HLF7" s="111"/>
      <c r="HLG7" s="111"/>
      <c r="HLH7" s="111"/>
      <c r="HLI7" s="111"/>
      <c r="HLJ7" s="111"/>
      <c r="HLK7" s="111"/>
      <c r="HLL7" s="111"/>
      <c r="HLM7" s="111"/>
      <c r="HLN7" s="111"/>
      <c r="HLO7" s="111"/>
      <c r="HLP7" s="111"/>
      <c r="HLQ7" s="111"/>
      <c r="HLR7" s="111"/>
      <c r="HLS7" s="111"/>
      <c r="HLT7" s="111"/>
      <c r="HLU7" s="111"/>
      <c r="HLV7" s="111"/>
      <c r="HLW7" s="111"/>
      <c r="HLX7" s="111"/>
      <c r="HLY7" s="111"/>
      <c r="HLZ7" s="111"/>
      <c r="HMA7" s="111"/>
      <c r="HMB7" s="111"/>
      <c r="HMC7" s="111"/>
      <c r="HMD7" s="111"/>
      <c r="HME7" s="111"/>
      <c r="HMF7" s="111"/>
      <c r="HMG7" s="111"/>
      <c r="HMH7" s="111"/>
      <c r="HMI7" s="111"/>
      <c r="HMJ7" s="111"/>
      <c r="HMK7" s="111"/>
      <c r="HML7" s="111"/>
      <c r="HMM7" s="111"/>
      <c r="HMN7" s="111"/>
      <c r="HMO7" s="111"/>
      <c r="HMP7" s="111"/>
      <c r="HMQ7" s="111"/>
      <c r="HMR7" s="111"/>
      <c r="HMS7" s="111"/>
      <c r="HMT7" s="111"/>
      <c r="HMU7" s="111"/>
      <c r="HMV7" s="111"/>
      <c r="HMW7" s="111"/>
      <c r="HMX7" s="111"/>
      <c r="HMY7" s="111"/>
      <c r="HMZ7" s="111"/>
      <c r="HNA7" s="111"/>
      <c r="HNB7" s="111"/>
      <c r="HNC7" s="111"/>
      <c r="HND7" s="111"/>
      <c r="HNE7" s="111"/>
      <c r="HNF7" s="111"/>
      <c r="HNG7" s="111"/>
      <c r="HNH7" s="111"/>
      <c r="HNI7" s="111"/>
      <c r="HNJ7" s="111"/>
      <c r="HNK7" s="111"/>
      <c r="HNL7" s="111"/>
      <c r="HNM7" s="111"/>
      <c r="HNN7" s="111"/>
      <c r="HNO7" s="111"/>
      <c r="HNP7" s="111"/>
      <c r="HNQ7" s="111"/>
      <c r="HNR7" s="111"/>
      <c r="HNS7" s="111"/>
      <c r="HNT7" s="111"/>
      <c r="HNU7" s="111"/>
      <c r="HNV7" s="111"/>
      <c r="HNW7" s="111"/>
      <c r="HNX7" s="111"/>
      <c r="HNY7" s="111"/>
      <c r="HNZ7" s="111"/>
      <c r="HOA7" s="111"/>
      <c r="HOB7" s="111"/>
      <c r="HOC7" s="111"/>
      <c r="HOD7" s="111"/>
      <c r="HOE7" s="111"/>
      <c r="HOF7" s="111"/>
      <c r="HOG7" s="111"/>
      <c r="HOH7" s="111"/>
      <c r="HOI7" s="111"/>
      <c r="HOJ7" s="111"/>
      <c r="HOK7" s="111"/>
      <c r="HOL7" s="111"/>
      <c r="HOM7" s="111"/>
      <c r="HON7" s="111"/>
      <c r="HOO7" s="111"/>
      <c r="HOP7" s="111"/>
      <c r="HOQ7" s="111"/>
      <c r="HOR7" s="111"/>
      <c r="HOS7" s="111"/>
      <c r="HOT7" s="111"/>
      <c r="HOU7" s="111"/>
      <c r="HOV7" s="111"/>
      <c r="HOW7" s="111"/>
      <c r="HOX7" s="111"/>
      <c r="HOY7" s="111"/>
      <c r="HOZ7" s="111"/>
      <c r="HPA7" s="111"/>
      <c r="HPB7" s="111"/>
      <c r="HPC7" s="111"/>
      <c r="HPD7" s="111"/>
      <c r="HPE7" s="111"/>
      <c r="HPF7" s="111"/>
      <c r="HPG7" s="111"/>
      <c r="HPH7" s="111"/>
      <c r="HPI7" s="111"/>
      <c r="HPJ7" s="111"/>
      <c r="HPK7" s="111"/>
      <c r="HPL7" s="111"/>
      <c r="HPM7" s="111"/>
      <c r="HPN7" s="111"/>
      <c r="HPO7" s="111"/>
      <c r="HPP7" s="111"/>
      <c r="HPQ7" s="111"/>
      <c r="HPR7" s="111"/>
      <c r="HPS7" s="111"/>
      <c r="HPT7" s="111"/>
      <c r="HPU7" s="111"/>
      <c r="HPV7" s="111"/>
      <c r="HPW7" s="111"/>
      <c r="HPX7" s="111"/>
      <c r="HPY7" s="111"/>
      <c r="HPZ7" s="111"/>
      <c r="HQA7" s="111"/>
      <c r="HQB7" s="111"/>
      <c r="HQC7" s="111"/>
      <c r="HQD7" s="111"/>
      <c r="HQE7" s="111"/>
      <c r="HQF7" s="111"/>
      <c r="HQG7" s="111"/>
      <c r="HQH7" s="111"/>
      <c r="HQI7" s="111"/>
      <c r="HQJ7" s="111"/>
      <c r="HQK7" s="111"/>
      <c r="HQL7" s="111"/>
      <c r="HQM7" s="111"/>
      <c r="HQN7" s="111"/>
      <c r="HQO7" s="111"/>
      <c r="HQP7" s="111"/>
      <c r="HQQ7" s="111"/>
      <c r="HQR7" s="111"/>
      <c r="HQS7" s="111"/>
      <c r="HQT7" s="111"/>
      <c r="HQU7" s="111"/>
      <c r="HQV7" s="111"/>
      <c r="HQW7" s="111"/>
      <c r="HQX7" s="111"/>
      <c r="HQY7" s="111"/>
      <c r="HQZ7" s="111"/>
      <c r="HRA7" s="111"/>
      <c r="HRB7" s="111"/>
      <c r="HRC7" s="111"/>
      <c r="HRD7" s="111"/>
      <c r="HRE7" s="111"/>
      <c r="HRF7" s="111"/>
      <c r="HRG7" s="111"/>
      <c r="HRH7" s="111"/>
      <c r="HRI7" s="111"/>
      <c r="HRJ7" s="111"/>
      <c r="HRK7" s="111"/>
      <c r="HRL7" s="111"/>
      <c r="HRM7" s="111"/>
      <c r="HRN7" s="111"/>
      <c r="HRO7" s="111"/>
      <c r="HRP7" s="111"/>
      <c r="HRQ7" s="111"/>
      <c r="HRR7" s="111"/>
      <c r="HRS7" s="111"/>
      <c r="HRT7" s="111"/>
      <c r="HRU7" s="111"/>
      <c r="HRV7" s="111"/>
      <c r="HRW7" s="111"/>
      <c r="HRX7" s="111"/>
      <c r="HRY7" s="111"/>
      <c r="HRZ7" s="111"/>
      <c r="HSA7" s="111"/>
      <c r="HSB7" s="111"/>
      <c r="HSC7" s="111"/>
      <c r="HSD7" s="111"/>
      <c r="HSE7" s="111"/>
      <c r="HSF7" s="111"/>
      <c r="HSG7" s="111"/>
      <c r="HSH7" s="111"/>
      <c r="HSI7" s="111"/>
      <c r="HSJ7" s="111"/>
      <c r="HSK7" s="111"/>
      <c r="HSL7" s="111"/>
      <c r="HSM7" s="111"/>
      <c r="HSN7" s="111"/>
      <c r="HSO7" s="111"/>
      <c r="HSP7" s="111"/>
      <c r="HSQ7" s="111"/>
      <c r="HSR7" s="111"/>
      <c r="HSS7" s="111"/>
      <c r="HST7" s="111"/>
      <c r="HSU7" s="111"/>
      <c r="HSV7" s="111"/>
      <c r="HSW7" s="111"/>
      <c r="HSX7" s="111"/>
      <c r="HSY7" s="111"/>
      <c r="HSZ7" s="111"/>
      <c r="HTA7" s="111"/>
      <c r="HTB7" s="111"/>
      <c r="HTC7" s="111"/>
      <c r="HTD7" s="111"/>
      <c r="HTE7" s="111"/>
      <c r="HTF7" s="111"/>
      <c r="HTG7" s="111"/>
      <c r="HTH7" s="111"/>
      <c r="HTI7" s="111"/>
      <c r="HTJ7" s="111"/>
      <c r="HTK7" s="111"/>
      <c r="HTL7" s="111"/>
      <c r="HTM7" s="111"/>
      <c r="HTN7" s="111"/>
      <c r="HTO7" s="111"/>
      <c r="HTP7" s="111"/>
      <c r="HTQ7" s="111"/>
      <c r="HTR7" s="111"/>
      <c r="HTS7" s="111"/>
      <c r="HTT7" s="111"/>
      <c r="HTU7" s="111"/>
      <c r="HTV7" s="111"/>
      <c r="HTW7" s="111"/>
      <c r="HTX7" s="111"/>
      <c r="HTY7" s="111"/>
      <c r="HTZ7" s="111"/>
      <c r="HUA7" s="111"/>
      <c r="HUB7" s="111"/>
      <c r="HUC7" s="111"/>
      <c r="HUD7" s="111"/>
      <c r="HUE7" s="111"/>
      <c r="HUF7" s="111"/>
      <c r="HUG7" s="111"/>
      <c r="HUH7" s="111"/>
      <c r="HUI7" s="111"/>
      <c r="HUJ7" s="111"/>
      <c r="HUK7" s="111"/>
      <c r="HUL7" s="111"/>
      <c r="HUM7" s="111"/>
      <c r="HUN7" s="111"/>
      <c r="HUO7" s="111"/>
      <c r="HUP7" s="111"/>
      <c r="HUQ7" s="111"/>
      <c r="HUR7" s="111"/>
      <c r="HUS7" s="111"/>
      <c r="HUT7" s="111"/>
      <c r="HUU7" s="111"/>
      <c r="HUV7" s="111"/>
      <c r="HUW7" s="111"/>
      <c r="HUX7" s="111"/>
      <c r="HUY7" s="111"/>
      <c r="HUZ7" s="111"/>
      <c r="HVA7" s="111"/>
      <c r="HVB7" s="111"/>
      <c r="HVC7" s="111"/>
      <c r="HVD7" s="111"/>
      <c r="HVE7" s="111"/>
      <c r="HVF7" s="111"/>
      <c r="HVG7" s="111"/>
      <c r="HVH7" s="111"/>
      <c r="HVI7" s="111"/>
      <c r="HVJ7" s="111"/>
      <c r="HVK7" s="111"/>
      <c r="HVL7" s="111"/>
      <c r="HVM7" s="111"/>
      <c r="HVN7" s="111"/>
      <c r="HVO7" s="111"/>
      <c r="HVP7" s="111"/>
      <c r="HVQ7" s="111"/>
      <c r="HVR7" s="111"/>
      <c r="HVS7" s="111"/>
      <c r="HVT7" s="111"/>
      <c r="HVU7" s="111"/>
      <c r="HVV7" s="111"/>
      <c r="HVW7" s="111"/>
      <c r="HVX7" s="111"/>
      <c r="HVY7" s="111"/>
      <c r="HVZ7" s="111"/>
      <c r="HWA7" s="111"/>
      <c r="HWB7" s="111"/>
      <c r="HWC7" s="111"/>
      <c r="HWD7" s="111"/>
      <c r="HWE7" s="111"/>
      <c r="HWF7" s="111"/>
      <c r="HWG7" s="111"/>
      <c r="HWH7" s="111"/>
      <c r="HWI7" s="111"/>
      <c r="HWJ7" s="111"/>
      <c r="HWK7" s="111"/>
      <c r="HWL7" s="111"/>
      <c r="HWM7" s="111"/>
      <c r="HWN7" s="111"/>
      <c r="HWO7" s="111"/>
      <c r="HWP7" s="111"/>
      <c r="HWQ7" s="111"/>
      <c r="HWR7" s="111"/>
      <c r="HWS7" s="111"/>
      <c r="HWT7" s="111"/>
      <c r="HWU7" s="111"/>
      <c r="HWV7" s="111"/>
      <c r="HWW7" s="111"/>
      <c r="HWX7" s="111"/>
      <c r="HWY7" s="111"/>
      <c r="HWZ7" s="111"/>
      <c r="HXA7" s="111"/>
      <c r="HXB7" s="111"/>
      <c r="HXC7" s="111"/>
      <c r="HXD7" s="111"/>
      <c r="HXE7" s="111"/>
      <c r="HXF7" s="111"/>
      <c r="HXG7" s="111"/>
      <c r="HXH7" s="111"/>
      <c r="HXI7" s="111"/>
      <c r="HXJ7" s="111"/>
      <c r="HXK7" s="111"/>
      <c r="HXL7" s="111"/>
      <c r="HXM7" s="111"/>
      <c r="HXN7" s="111"/>
      <c r="HXO7" s="111"/>
      <c r="HXP7" s="111"/>
      <c r="HXQ7" s="111"/>
      <c r="HXR7" s="111"/>
      <c r="HXS7" s="111"/>
      <c r="HXT7" s="111"/>
      <c r="HXU7" s="111"/>
      <c r="HXV7" s="111"/>
      <c r="HXW7" s="111"/>
      <c r="HXX7" s="111"/>
      <c r="HXY7" s="111"/>
      <c r="HXZ7" s="111"/>
      <c r="HYA7" s="111"/>
      <c r="HYB7" s="111"/>
      <c r="HYC7" s="111"/>
      <c r="HYD7" s="111"/>
      <c r="HYE7" s="111"/>
      <c r="HYF7" s="111"/>
      <c r="HYG7" s="111"/>
      <c r="HYH7" s="111"/>
      <c r="HYI7" s="111"/>
      <c r="HYJ7" s="111"/>
      <c r="HYK7" s="111"/>
      <c r="HYL7" s="111"/>
      <c r="HYM7" s="111"/>
      <c r="HYN7" s="111"/>
      <c r="HYO7" s="111"/>
      <c r="HYP7" s="111"/>
      <c r="HYQ7" s="111"/>
      <c r="HYR7" s="111"/>
      <c r="HYS7" s="111"/>
      <c r="HYT7" s="111"/>
      <c r="HYU7" s="111"/>
      <c r="HYV7" s="111"/>
      <c r="HYW7" s="111"/>
      <c r="HYX7" s="111"/>
      <c r="HYY7" s="111"/>
      <c r="HYZ7" s="111"/>
      <c r="HZA7" s="111"/>
      <c r="HZB7" s="111"/>
      <c r="HZC7" s="111"/>
      <c r="HZD7" s="111"/>
      <c r="HZE7" s="111"/>
      <c r="HZF7" s="111"/>
      <c r="HZG7" s="111"/>
      <c r="HZH7" s="111"/>
      <c r="HZI7" s="111"/>
      <c r="HZJ7" s="111"/>
      <c r="HZK7" s="111"/>
      <c r="HZL7" s="111"/>
      <c r="HZM7" s="111"/>
      <c r="HZN7" s="111"/>
      <c r="HZO7" s="111"/>
      <c r="HZP7" s="111"/>
      <c r="HZQ7" s="111"/>
      <c r="HZR7" s="111"/>
      <c r="HZS7" s="111"/>
      <c r="HZT7" s="111"/>
      <c r="HZU7" s="111"/>
      <c r="HZV7" s="111"/>
      <c r="HZW7" s="111"/>
      <c r="HZX7" s="111"/>
      <c r="HZY7" s="111"/>
      <c r="HZZ7" s="111"/>
      <c r="IAA7" s="111"/>
      <c r="IAB7" s="111"/>
      <c r="IAC7" s="111"/>
      <c r="IAD7" s="111"/>
      <c r="IAE7" s="111"/>
      <c r="IAF7" s="111"/>
      <c r="IAG7" s="111"/>
      <c r="IAH7" s="111"/>
      <c r="IAI7" s="111"/>
      <c r="IAJ7" s="111"/>
      <c r="IAK7" s="111"/>
      <c r="IAL7" s="111"/>
      <c r="IAM7" s="111"/>
      <c r="IAN7" s="111"/>
      <c r="IAO7" s="111"/>
      <c r="IAP7" s="111"/>
      <c r="IAQ7" s="111"/>
      <c r="IAR7" s="111"/>
      <c r="IAS7" s="111"/>
      <c r="IAT7" s="111"/>
      <c r="IAU7" s="111"/>
      <c r="IAV7" s="111"/>
      <c r="IAW7" s="111"/>
      <c r="IAX7" s="111"/>
      <c r="IAY7" s="111"/>
      <c r="IAZ7" s="111"/>
      <c r="IBA7" s="111"/>
      <c r="IBB7" s="111"/>
      <c r="IBC7" s="111"/>
      <c r="IBD7" s="111"/>
      <c r="IBE7" s="111"/>
      <c r="IBF7" s="111"/>
      <c r="IBG7" s="111"/>
      <c r="IBH7" s="111"/>
      <c r="IBI7" s="111"/>
      <c r="IBJ7" s="111"/>
      <c r="IBK7" s="111"/>
      <c r="IBL7" s="111"/>
      <c r="IBM7" s="111"/>
      <c r="IBN7" s="111"/>
      <c r="IBO7" s="111"/>
      <c r="IBP7" s="111"/>
      <c r="IBQ7" s="111"/>
      <c r="IBR7" s="111"/>
      <c r="IBS7" s="111"/>
      <c r="IBT7" s="111"/>
      <c r="IBU7" s="111"/>
      <c r="IBV7" s="111"/>
      <c r="IBW7" s="111"/>
      <c r="IBX7" s="111"/>
      <c r="IBY7" s="111"/>
      <c r="IBZ7" s="111"/>
      <c r="ICA7" s="111"/>
      <c r="ICB7" s="111"/>
      <c r="ICC7" s="111"/>
      <c r="ICD7" s="111"/>
      <c r="ICE7" s="111"/>
      <c r="ICF7" s="111"/>
      <c r="ICG7" s="111"/>
      <c r="ICH7" s="111"/>
      <c r="ICI7" s="111"/>
      <c r="ICJ7" s="111"/>
      <c r="ICK7" s="111"/>
      <c r="ICL7" s="111"/>
      <c r="ICM7" s="111"/>
      <c r="ICN7" s="111"/>
      <c r="ICO7" s="111"/>
      <c r="ICP7" s="111"/>
      <c r="ICQ7" s="111"/>
      <c r="ICR7" s="111"/>
      <c r="ICS7" s="111"/>
      <c r="ICT7" s="111"/>
      <c r="ICU7" s="111"/>
      <c r="ICV7" s="111"/>
      <c r="ICW7" s="111"/>
      <c r="ICX7" s="111"/>
      <c r="ICY7" s="111"/>
      <c r="ICZ7" s="111"/>
      <c r="IDA7" s="111"/>
      <c r="IDB7" s="111"/>
      <c r="IDC7" s="111"/>
      <c r="IDD7" s="111"/>
      <c r="IDE7" s="111"/>
      <c r="IDF7" s="111"/>
      <c r="IDG7" s="111"/>
      <c r="IDH7" s="111"/>
      <c r="IDI7" s="111"/>
      <c r="IDJ7" s="111"/>
      <c r="IDK7" s="111"/>
      <c r="IDL7" s="111"/>
      <c r="IDM7" s="111"/>
      <c r="IDN7" s="111"/>
      <c r="IDO7" s="111"/>
      <c r="IDP7" s="111"/>
      <c r="IDQ7" s="111"/>
      <c r="IDR7" s="111"/>
      <c r="IDS7" s="111"/>
      <c r="IDT7" s="111"/>
      <c r="IDU7" s="111"/>
      <c r="IDV7" s="111"/>
      <c r="IDW7" s="111"/>
      <c r="IDX7" s="111"/>
      <c r="IDY7" s="111"/>
      <c r="IDZ7" s="111"/>
      <c r="IEA7" s="111"/>
      <c r="IEB7" s="111"/>
      <c r="IEC7" s="111"/>
      <c r="IED7" s="111"/>
      <c r="IEE7" s="111"/>
      <c r="IEF7" s="111"/>
      <c r="IEG7" s="111"/>
      <c r="IEH7" s="111"/>
      <c r="IEI7" s="111"/>
      <c r="IEJ7" s="111"/>
      <c r="IEK7" s="111"/>
      <c r="IEL7" s="111"/>
      <c r="IEM7" s="111"/>
      <c r="IEN7" s="111"/>
      <c r="IEO7" s="111"/>
      <c r="IEP7" s="111"/>
      <c r="IEQ7" s="111"/>
      <c r="IER7" s="111"/>
      <c r="IES7" s="111"/>
      <c r="IET7" s="111"/>
      <c r="IEU7" s="111"/>
      <c r="IEV7" s="111"/>
      <c r="IEW7" s="111"/>
      <c r="IEX7" s="111"/>
      <c r="IEY7" s="111"/>
      <c r="IEZ7" s="111"/>
      <c r="IFA7" s="111"/>
      <c r="IFB7" s="111"/>
      <c r="IFC7" s="111"/>
      <c r="IFD7" s="111"/>
      <c r="IFE7" s="111"/>
      <c r="IFF7" s="111"/>
      <c r="IFG7" s="111"/>
      <c r="IFH7" s="111"/>
      <c r="IFI7" s="111"/>
      <c r="IFJ7" s="111"/>
      <c r="IFK7" s="111"/>
      <c r="IFL7" s="111"/>
      <c r="IFM7" s="111"/>
      <c r="IFN7" s="111"/>
      <c r="IFO7" s="111"/>
      <c r="IFP7" s="111"/>
      <c r="IFQ7" s="111"/>
      <c r="IFR7" s="111"/>
      <c r="IFS7" s="111"/>
      <c r="IFT7" s="111"/>
      <c r="IFU7" s="111"/>
      <c r="IFV7" s="111"/>
      <c r="IFW7" s="111"/>
      <c r="IFX7" s="111"/>
      <c r="IFY7" s="111"/>
      <c r="IFZ7" s="111"/>
      <c r="IGA7" s="111"/>
      <c r="IGB7" s="111"/>
      <c r="IGC7" s="111"/>
      <c r="IGD7" s="111"/>
      <c r="IGE7" s="111"/>
      <c r="IGF7" s="111"/>
      <c r="IGG7" s="111"/>
      <c r="IGH7" s="111"/>
      <c r="IGI7" s="111"/>
      <c r="IGJ7" s="111"/>
      <c r="IGK7" s="111"/>
      <c r="IGL7" s="111"/>
      <c r="IGM7" s="111"/>
      <c r="IGN7" s="111"/>
      <c r="IGO7" s="111"/>
      <c r="IGP7" s="111"/>
      <c r="IGQ7" s="111"/>
      <c r="IGR7" s="111"/>
      <c r="IGS7" s="111"/>
      <c r="IGT7" s="111"/>
      <c r="IGU7" s="111"/>
      <c r="IGV7" s="111"/>
      <c r="IGW7" s="111"/>
      <c r="IGX7" s="111"/>
      <c r="IGY7" s="111"/>
      <c r="IGZ7" s="111"/>
      <c r="IHA7" s="111"/>
      <c r="IHB7" s="111"/>
      <c r="IHC7" s="111"/>
      <c r="IHD7" s="111"/>
      <c r="IHE7" s="111"/>
      <c r="IHF7" s="111"/>
      <c r="IHG7" s="111"/>
      <c r="IHH7" s="111"/>
      <c r="IHI7" s="111"/>
      <c r="IHJ7" s="111"/>
      <c r="IHK7" s="111"/>
      <c r="IHL7" s="111"/>
      <c r="IHM7" s="111"/>
      <c r="IHN7" s="111"/>
      <c r="IHO7" s="111"/>
      <c r="IHP7" s="111"/>
      <c r="IHQ7" s="111"/>
      <c r="IHR7" s="111"/>
      <c r="IHS7" s="111"/>
      <c r="IHT7" s="111"/>
      <c r="IHU7" s="111"/>
      <c r="IHV7" s="111"/>
      <c r="IHW7" s="111"/>
      <c r="IHX7" s="111"/>
      <c r="IHY7" s="111"/>
      <c r="IHZ7" s="111"/>
      <c r="IIA7" s="111"/>
      <c r="IIB7" s="111"/>
      <c r="IIC7" s="111"/>
      <c r="IID7" s="111"/>
      <c r="IIE7" s="111"/>
      <c r="IIF7" s="111"/>
      <c r="IIG7" s="111"/>
      <c r="IIH7" s="111"/>
      <c r="III7" s="111"/>
      <c r="IIJ7" s="111"/>
      <c r="IIK7" s="111"/>
      <c r="IIL7" s="111"/>
      <c r="IIM7" s="111"/>
      <c r="IIN7" s="111"/>
      <c r="IIO7" s="111"/>
      <c r="IIP7" s="111"/>
      <c r="IIQ7" s="111"/>
      <c r="IIR7" s="111"/>
      <c r="IIS7" s="111"/>
      <c r="IIT7" s="111"/>
      <c r="IIU7" s="111"/>
      <c r="IIV7" s="111"/>
      <c r="IIW7" s="111"/>
      <c r="IIX7" s="111"/>
      <c r="IIY7" s="111"/>
      <c r="IIZ7" s="111"/>
      <c r="IJA7" s="111"/>
      <c r="IJB7" s="111"/>
      <c r="IJC7" s="111"/>
      <c r="IJD7" s="111"/>
      <c r="IJE7" s="111"/>
      <c r="IJF7" s="111"/>
      <c r="IJG7" s="111"/>
      <c r="IJH7" s="111"/>
      <c r="IJI7" s="111"/>
      <c r="IJJ7" s="111"/>
      <c r="IJK7" s="111"/>
      <c r="IJL7" s="111"/>
      <c r="IJM7" s="111"/>
      <c r="IJN7" s="111"/>
      <c r="IJO7" s="111"/>
      <c r="IJP7" s="111"/>
      <c r="IJQ7" s="111"/>
      <c r="IJR7" s="111"/>
      <c r="IJS7" s="111"/>
      <c r="IJT7" s="111"/>
      <c r="IJU7" s="111"/>
      <c r="IJV7" s="111"/>
      <c r="IJW7" s="111"/>
      <c r="IJX7" s="111"/>
      <c r="IJY7" s="111"/>
      <c r="IJZ7" s="111"/>
      <c r="IKA7" s="111"/>
      <c r="IKB7" s="111"/>
      <c r="IKC7" s="111"/>
      <c r="IKD7" s="111"/>
      <c r="IKE7" s="111"/>
      <c r="IKF7" s="111"/>
      <c r="IKG7" s="111"/>
      <c r="IKH7" s="111"/>
      <c r="IKI7" s="111"/>
      <c r="IKJ7" s="111"/>
      <c r="IKK7" s="111"/>
      <c r="IKL7" s="111"/>
      <c r="IKM7" s="111"/>
      <c r="IKN7" s="111"/>
      <c r="IKO7" s="111"/>
      <c r="IKP7" s="111"/>
      <c r="IKQ7" s="111"/>
      <c r="IKR7" s="111"/>
      <c r="IKS7" s="111"/>
      <c r="IKT7" s="111"/>
      <c r="IKU7" s="111"/>
      <c r="IKV7" s="111"/>
      <c r="IKW7" s="111"/>
      <c r="IKX7" s="111"/>
      <c r="IKY7" s="111"/>
      <c r="IKZ7" s="111"/>
      <c r="ILA7" s="111"/>
      <c r="ILB7" s="111"/>
      <c r="ILC7" s="111"/>
      <c r="ILD7" s="111"/>
      <c r="ILE7" s="111"/>
      <c r="ILF7" s="111"/>
      <c r="ILG7" s="111"/>
      <c r="ILH7" s="111"/>
      <c r="ILI7" s="111"/>
      <c r="ILJ7" s="111"/>
      <c r="ILK7" s="111"/>
      <c r="ILL7" s="111"/>
      <c r="ILM7" s="111"/>
      <c r="ILN7" s="111"/>
      <c r="ILO7" s="111"/>
      <c r="ILP7" s="111"/>
      <c r="ILQ7" s="111"/>
      <c r="ILR7" s="111"/>
      <c r="ILS7" s="111"/>
      <c r="ILT7" s="111"/>
      <c r="ILU7" s="111"/>
      <c r="ILV7" s="111"/>
      <c r="ILW7" s="111"/>
      <c r="ILX7" s="111"/>
      <c r="ILY7" s="111"/>
      <c r="ILZ7" s="111"/>
      <c r="IMA7" s="111"/>
      <c r="IMB7" s="111"/>
      <c r="IMC7" s="111"/>
      <c r="IMD7" s="111"/>
      <c r="IME7" s="111"/>
      <c r="IMF7" s="111"/>
      <c r="IMG7" s="111"/>
      <c r="IMH7" s="111"/>
      <c r="IMI7" s="111"/>
      <c r="IMJ7" s="111"/>
      <c r="IMK7" s="111"/>
      <c r="IML7" s="111"/>
      <c r="IMM7" s="111"/>
      <c r="IMN7" s="111"/>
      <c r="IMO7" s="111"/>
      <c r="IMP7" s="111"/>
      <c r="IMQ7" s="111"/>
      <c r="IMR7" s="111"/>
      <c r="IMS7" s="111"/>
      <c r="IMT7" s="111"/>
      <c r="IMU7" s="111"/>
      <c r="IMV7" s="111"/>
      <c r="IMW7" s="111"/>
      <c r="IMX7" s="111"/>
      <c r="IMY7" s="111"/>
      <c r="IMZ7" s="111"/>
      <c r="INA7" s="111"/>
      <c r="INB7" s="111"/>
      <c r="INC7" s="111"/>
      <c r="IND7" s="111"/>
      <c r="INE7" s="111"/>
      <c r="INF7" s="111"/>
      <c r="ING7" s="111"/>
      <c r="INH7" s="111"/>
      <c r="INI7" s="111"/>
      <c r="INJ7" s="111"/>
      <c r="INK7" s="111"/>
      <c r="INL7" s="111"/>
      <c r="INM7" s="111"/>
      <c r="INN7" s="111"/>
      <c r="INO7" s="111"/>
      <c r="INP7" s="111"/>
      <c r="INQ7" s="111"/>
      <c r="INR7" s="111"/>
      <c r="INS7" s="111"/>
      <c r="INT7" s="111"/>
      <c r="INU7" s="111"/>
      <c r="INV7" s="111"/>
      <c r="INW7" s="111"/>
      <c r="INX7" s="111"/>
      <c r="INY7" s="111"/>
      <c r="INZ7" s="111"/>
      <c r="IOA7" s="111"/>
      <c r="IOB7" s="111"/>
      <c r="IOC7" s="111"/>
      <c r="IOD7" s="111"/>
      <c r="IOE7" s="111"/>
      <c r="IOF7" s="111"/>
      <c r="IOG7" s="111"/>
      <c r="IOH7" s="111"/>
      <c r="IOI7" s="111"/>
      <c r="IOJ7" s="111"/>
      <c r="IOK7" s="111"/>
      <c r="IOL7" s="111"/>
      <c r="IOM7" s="111"/>
      <c r="ION7" s="111"/>
      <c r="IOO7" s="111"/>
      <c r="IOP7" s="111"/>
      <c r="IOQ7" s="111"/>
      <c r="IOR7" s="111"/>
      <c r="IOS7" s="111"/>
      <c r="IOT7" s="111"/>
      <c r="IOU7" s="111"/>
      <c r="IOV7" s="111"/>
      <c r="IOW7" s="111"/>
      <c r="IOX7" s="111"/>
      <c r="IOY7" s="111"/>
      <c r="IOZ7" s="111"/>
      <c r="IPA7" s="111"/>
      <c r="IPB7" s="111"/>
      <c r="IPC7" s="111"/>
      <c r="IPD7" s="111"/>
      <c r="IPE7" s="111"/>
      <c r="IPF7" s="111"/>
      <c r="IPG7" s="111"/>
      <c r="IPH7" s="111"/>
      <c r="IPI7" s="111"/>
      <c r="IPJ7" s="111"/>
      <c r="IPK7" s="111"/>
      <c r="IPL7" s="111"/>
      <c r="IPM7" s="111"/>
      <c r="IPN7" s="111"/>
      <c r="IPO7" s="111"/>
      <c r="IPP7" s="111"/>
      <c r="IPQ7" s="111"/>
      <c r="IPR7" s="111"/>
      <c r="IPS7" s="111"/>
      <c r="IPT7" s="111"/>
      <c r="IPU7" s="111"/>
      <c r="IPV7" s="111"/>
      <c r="IPW7" s="111"/>
      <c r="IPX7" s="111"/>
      <c r="IPY7" s="111"/>
      <c r="IPZ7" s="111"/>
      <c r="IQA7" s="111"/>
      <c r="IQB7" s="111"/>
      <c r="IQC7" s="111"/>
      <c r="IQD7" s="111"/>
      <c r="IQE7" s="111"/>
      <c r="IQF7" s="111"/>
      <c r="IQG7" s="111"/>
      <c r="IQH7" s="111"/>
      <c r="IQI7" s="111"/>
      <c r="IQJ7" s="111"/>
      <c r="IQK7" s="111"/>
      <c r="IQL7" s="111"/>
      <c r="IQM7" s="111"/>
      <c r="IQN7" s="111"/>
      <c r="IQO7" s="111"/>
      <c r="IQP7" s="111"/>
      <c r="IQQ7" s="111"/>
      <c r="IQR7" s="111"/>
      <c r="IQS7" s="111"/>
      <c r="IQT7" s="111"/>
      <c r="IQU7" s="111"/>
      <c r="IQV7" s="111"/>
      <c r="IQW7" s="111"/>
      <c r="IQX7" s="111"/>
      <c r="IQY7" s="111"/>
      <c r="IQZ7" s="111"/>
      <c r="IRA7" s="111"/>
      <c r="IRB7" s="111"/>
      <c r="IRC7" s="111"/>
      <c r="IRD7" s="111"/>
      <c r="IRE7" s="111"/>
      <c r="IRF7" s="111"/>
      <c r="IRG7" s="111"/>
      <c r="IRH7" s="111"/>
      <c r="IRI7" s="111"/>
      <c r="IRJ7" s="111"/>
      <c r="IRK7" s="111"/>
      <c r="IRL7" s="111"/>
      <c r="IRM7" s="111"/>
      <c r="IRN7" s="111"/>
      <c r="IRO7" s="111"/>
      <c r="IRP7" s="111"/>
      <c r="IRQ7" s="111"/>
      <c r="IRR7" s="111"/>
      <c r="IRS7" s="111"/>
      <c r="IRT7" s="111"/>
      <c r="IRU7" s="111"/>
      <c r="IRV7" s="111"/>
      <c r="IRW7" s="111"/>
      <c r="IRX7" s="111"/>
      <c r="IRY7" s="111"/>
      <c r="IRZ7" s="111"/>
      <c r="ISA7" s="111"/>
      <c r="ISB7" s="111"/>
      <c r="ISC7" s="111"/>
      <c r="ISD7" s="111"/>
      <c r="ISE7" s="111"/>
      <c r="ISF7" s="111"/>
      <c r="ISG7" s="111"/>
      <c r="ISH7" s="111"/>
      <c r="ISI7" s="111"/>
      <c r="ISJ7" s="111"/>
      <c r="ISK7" s="111"/>
      <c r="ISL7" s="111"/>
      <c r="ISM7" s="111"/>
      <c r="ISN7" s="111"/>
      <c r="ISO7" s="111"/>
      <c r="ISP7" s="111"/>
      <c r="ISQ7" s="111"/>
      <c r="ISR7" s="111"/>
      <c r="ISS7" s="111"/>
      <c r="IST7" s="111"/>
      <c r="ISU7" s="111"/>
      <c r="ISV7" s="111"/>
      <c r="ISW7" s="111"/>
      <c r="ISX7" s="111"/>
      <c r="ISY7" s="111"/>
      <c r="ISZ7" s="111"/>
      <c r="ITA7" s="111"/>
      <c r="ITB7" s="111"/>
      <c r="ITC7" s="111"/>
      <c r="ITD7" s="111"/>
      <c r="ITE7" s="111"/>
      <c r="ITF7" s="111"/>
      <c r="ITG7" s="111"/>
      <c r="ITH7" s="111"/>
      <c r="ITI7" s="111"/>
      <c r="ITJ7" s="111"/>
      <c r="ITK7" s="111"/>
      <c r="ITL7" s="111"/>
      <c r="ITM7" s="111"/>
      <c r="ITN7" s="111"/>
      <c r="ITO7" s="111"/>
      <c r="ITP7" s="111"/>
      <c r="ITQ7" s="111"/>
      <c r="ITR7" s="111"/>
      <c r="ITS7" s="111"/>
      <c r="ITT7" s="111"/>
      <c r="ITU7" s="111"/>
      <c r="ITV7" s="111"/>
      <c r="ITW7" s="111"/>
      <c r="ITX7" s="111"/>
      <c r="ITY7" s="111"/>
      <c r="ITZ7" s="111"/>
      <c r="IUA7" s="111"/>
      <c r="IUB7" s="111"/>
      <c r="IUC7" s="111"/>
      <c r="IUD7" s="111"/>
      <c r="IUE7" s="111"/>
      <c r="IUF7" s="111"/>
      <c r="IUG7" s="111"/>
      <c r="IUH7" s="111"/>
      <c r="IUI7" s="111"/>
      <c r="IUJ7" s="111"/>
      <c r="IUK7" s="111"/>
      <c r="IUL7" s="111"/>
      <c r="IUM7" s="111"/>
      <c r="IUN7" s="111"/>
      <c r="IUO7" s="111"/>
      <c r="IUP7" s="111"/>
      <c r="IUQ7" s="111"/>
      <c r="IUR7" s="111"/>
      <c r="IUS7" s="111"/>
      <c r="IUT7" s="111"/>
      <c r="IUU7" s="111"/>
      <c r="IUV7" s="111"/>
      <c r="IUW7" s="111"/>
      <c r="IUX7" s="111"/>
      <c r="IUY7" s="111"/>
      <c r="IUZ7" s="111"/>
      <c r="IVA7" s="111"/>
      <c r="IVB7" s="111"/>
      <c r="IVC7" s="111"/>
      <c r="IVD7" s="111"/>
      <c r="IVE7" s="111"/>
      <c r="IVF7" s="111"/>
      <c r="IVG7" s="111"/>
      <c r="IVH7" s="111"/>
      <c r="IVI7" s="111"/>
      <c r="IVJ7" s="111"/>
      <c r="IVK7" s="111"/>
      <c r="IVL7" s="111"/>
      <c r="IVM7" s="111"/>
      <c r="IVN7" s="111"/>
      <c r="IVO7" s="111"/>
      <c r="IVP7" s="111"/>
      <c r="IVQ7" s="111"/>
      <c r="IVR7" s="111"/>
      <c r="IVS7" s="111"/>
      <c r="IVT7" s="111"/>
      <c r="IVU7" s="111"/>
      <c r="IVV7" s="111"/>
      <c r="IVW7" s="111"/>
      <c r="IVX7" s="111"/>
      <c r="IVY7" s="111"/>
      <c r="IVZ7" s="111"/>
      <c r="IWA7" s="111"/>
      <c r="IWB7" s="111"/>
      <c r="IWC7" s="111"/>
      <c r="IWD7" s="111"/>
      <c r="IWE7" s="111"/>
      <c r="IWF7" s="111"/>
      <c r="IWG7" s="111"/>
      <c r="IWH7" s="111"/>
      <c r="IWI7" s="111"/>
      <c r="IWJ7" s="111"/>
      <c r="IWK7" s="111"/>
      <c r="IWL7" s="111"/>
      <c r="IWM7" s="111"/>
      <c r="IWN7" s="111"/>
      <c r="IWO7" s="111"/>
      <c r="IWP7" s="111"/>
      <c r="IWQ7" s="111"/>
      <c r="IWR7" s="111"/>
      <c r="IWS7" s="111"/>
      <c r="IWT7" s="111"/>
      <c r="IWU7" s="111"/>
      <c r="IWV7" s="111"/>
      <c r="IWW7" s="111"/>
      <c r="IWX7" s="111"/>
      <c r="IWY7" s="111"/>
      <c r="IWZ7" s="111"/>
      <c r="IXA7" s="111"/>
      <c r="IXB7" s="111"/>
      <c r="IXC7" s="111"/>
      <c r="IXD7" s="111"/>
      <c r="IXE7" s="111"/>
      <c r="IXF7" s="111"/>
      <c r="IXG7" s="111"/>
      <c r="IXH7" s="111"/>
      <c r="IXI7" s="111"/>
      <c r="IXJ7" s="111"/>
      <c r="IXK7" s="111"/>
      <c r="IXL7" s="111"/>
      <c r="IXM7" s="111"/>
      <c r="IXN7" s="111"/>
      <c r="IXO7" s="111"/>
      <c r="IXP7" s="111"/>
      <c r="IXQ7" s="111"/>
      <c r="IXR7" s="111"/>
      <c r="IXS7" s="111"/>
      <c r="IXT7" s="111"/>
      <c r="IXU7" s="111"/>
      <c r="IXV7" s="111"/>
      <c r="IXW7" s="111"/>
      <c r="IXX7" s="111"/>
      <c r="IXY7" s="111"/>
      <c r="IXZ7" s="111"/>
      <c r="IYA7" s="111"/>
      <c r="IYB7" s="111"/>
      <c r="IYC7" s="111"/>
      <c r="IYD7" s="111"/>
      <c r="IYE7" s="111"/>
      <c r="IYF7" s="111"/>
      <c r="IYG7" s="111"/>
      <c r="IYH7" s="111"/>
      <c r="IYI7" s="111"/>
      <c r="IYJ7" s="111"/>
      <c r="IYK7" s="111"/>
      <c r="IYL7" s="111"/>
      <c r="IYM7" s="111"/>
      <c r="IYN7" s="111"/>
      <c r="IYO7" s="111"/>
      <c r="IYP7" s="111"/>
      <c r="IYQ7" s="111"/>
      <c r="IYR7" s="111"/>
      <c r="IYS7" s="111"/>
      <c r="IYT7" s="111"/>
      <c r="IYU7" s="111"/>
      <c r="IYV7" s="111"/>
      <c r="IYW7" s="111"/>
      <c r="IYX7" s="111"/>
      <c r="IYY7" s="111"/>
      <c r="IYZ7" s="111"/>
      <c r="IZA7" s="111"/>
      <c r="IZB7" s="111"/>
      <c r="IZC7" s="111"/>
      <c r="IZD7" s="111"/>
      <c r="IZE7" s="111"/>
      <c r="IZF7" s="111"/>
      <c r="IZG7" s="111"/>
      <c r="IZH7" s="111"/>
      <c r="IZI7" s="111"/>
      <c r="IZJ7" s="111"/>
      <c r="IZK7" s="111"/>
      <c r="IZL7" s="111"/>
      <c r="IZM7" s="111"/>
      <c r="IZN7" s="111"/>
      <c r="IZO7" s="111"/>
      <c r="IZP7" s="111"/>
      <c r="IZQ7" s="111"/>
      <c r="IZR7" s="111"/>
      <c r="IZS7" s="111"/>
      <c r="IZT7" s="111"/>
      <c r="IZU7" s="111"/>
      <c r="IZV7" s="111"/>
      <c r="IZW7" s="111"/>
      <c r="IZX7" s="111"/>
      <c r="IZY7" s="111"/>
      <c r="IZZ7" s="111"/>
      <c r="JAA7" s="111"/>
      <c r="JAB7" s="111"/>
      <c r="JAC7" s="111"/>
      <c r="JAD7" s="111"/>
      <c r="JAE7" s="111"/>
      <c r="JAF7" s="111"/>
      <c r="JAG7" s="111"/>
      <c r="JAH7" s="111"/>
      <c r="JAI7" s="111"/>
      <c r="JAJ7" s="111"/>
      <c r="JAK7" s="111"/>
      <c r="JAL7" s="111"/>
      <c r="JAM7" s="111"/>
      <c r="JAN7" s="111"/>
      <c r="JAO7" s="111"/>
      <c r="JAP7" s="111"/>
      <c r="JAQ7" s="111"/>
      <c r="JAR7" s="111"/>
      <c r="JAS7" s="111"/>
      <c r="JAT7" s="111"/>
      <c r="JAU7" s="111"/>
      <c r="JAV7" s="111"/>
      <c r="JAW7" s="111"/>
      <c r="JAX7" s="111"/>
      <c r="JAY7" s="111"/>
      <c r="JAZ7" s="111"/>
      <c r="JBA7" s="111"/>
      <c r="JBB7" s="111"/>
      <c r="JBC7" s="111"/>
      <c r="JBD7" s="111"/>
      <c r="JBE7" s="111"/>
      <c r="JBF7" s="111"/>
      <c r="JBG7" s="111"/>
      <c r="JBH7" s="111"/>
      <c r="JBI7" s="111"/>
      <c r="JBJ7" s="111"/>
      <c r="JBK7" s="111"/>
      <c r="JBL7" s="111"/>
      <c r="JBM7" s="111"/>
      <c r="JBN7" s="111"/>
      <c r="JBO7" s="111"/>
      <c r="JBP7" s="111"/>
      <c r="JBQ7" s="111"/>
      <c r="JBR7" s="111"/>
      <c r="JBS7" s="111"/>
      <c r="JBT7" s="111"/>
      <c r="JBU7" s="111"/>
      <c r="JBV7" s="111"/>
      <c r="JBW7" s="111"/>
      <c r="JBX7" s="111"/>
      <c r="JBY7" s="111"/>
      <c r="JBZ7" s="111"/>
      <c r="JCA7" s="111"/>
      <c r="JCB7" s="111"/>
      <c r="JCC7" s="111"/>
      <c r="JCD7" s="111"/>
      <c r="JCE7" s="111"/>
      <c r="JCF7" s="111"/>
      <c r="JCG7" s="111"/>
      <c r="JCH7" s="111"/>
      <c r="JCI7" s="111"/>
      <c r="JCJ7" s="111"/>
      <c r="JCK7" s="111"/>
      <c r="JCL7" s="111"/>
      <c r="JCM7" s="111"/>
      <c r="JCN7" s="111"/>
      <c r="JCO7" s="111"/>
      <c r="JCP7" s="111"/>
      <c r="JCQ7" s="111"/>
      <c r="JCR7" s="111"/>
      <c r="JCS7" s="111"/>
      <c r="JCT7" s="111"/>
      <c r="JCU7" s="111"/>
      <c r="JCV7" s="111"/>
      <c r="JCW7" s="111"/>
      <c r="JCX7" s="111"/>
      <c r="JCY7" s="111"/>
      <c r="JCZ7" s="111"/>
      <c r="JDA7" s="111"/>
      <c r="JDB7" s="111"/>
      <c r="JDC7" s="111"/>
      <c r="JDD7" s="111"/>
      <c r="JDE7" s="111"/>
      <c r="JDF7" s="111"/>
      <c r="JDG7" s="111"/>
      <c r="JDH7" s="111"/>
      <c r="JDI7" s="111"/>
      <c r="JDJ7" s="111"/>
      <c r="JDK7" s="111"/>
      <c r="JDL7" s="111"/>
      <c r="JDM7" s="111"/>
      <c r="JDN7" s="111"/>
      <c r="JDO7" s="111"/>
      <c r="JDP7" s="111"/>
      <c r="JDQ7" s="111"/>
      <c r="JDR7" s="111"/>
      <c r="JDS7" s="111"/>
      <c r="JDT7" s="111"/>
      <c r="JDU7" s="111"/>
      <c r="JDV7" s="111"/>
      <c r="JDW7" s="111"/>
      <c r="JDX7" s="111"/>
      <c r="JDY7" s="111"/>
      <c r="JDZ7" s="111"/>
      <c r="JEA7" s="111"/>
      <c r="JEB7" s="111"/>
      <c r="JEC7" s="111"/>
      <c r="JED7" s="111"/>
      <c r="JEE7" s="111"/>
      <c r="JEF7" s="111"/>
      <c r="JEG7" s="111"/>
      <c r="JEH7" s="111"/>
      <c r="JEI7" s="111"/>
      <c r="JEJ7" s="111"/>
      <c r="JEK7" s="111"/>
      <c r="JEL7" s="111"/>
      <c r="JEM7" s="111"/>
      <c r="JEN7" s="111"/>
      <c r="JEO7" s="111"/>
      <c r="JEP7" s="111"/>
      <c r="JEQ7" s="111"/>
      <c r="JER7" s="111"/>
      <c r="JES7" s="111"/>
      <c r="JET7" s="111"/>
      <c r="JEU7" s="111"/>
      <c r="JEV7" s="111"/>
      <c r="JEW7" s="111"/>
      <c r="JEX7" s="111"/>
      <c r="JEY7" s="111"/>
      <c r="JEZ7" s="111"/>
      <c r="JFA7" s="111"/>
      <c r="JFB7" s="111"/>
      <c r="JFC7" s="111"/>
      <c r="JFD7" s="111"/>
      <c r="JFE7" s="111"/>
      <c r="JFF7" s="111"/>
      <c r="JFG7" s="111"/>
      <c r="JFH7" s="111"/>
      <c r="JFI7" s="111"/>
      <c r="JFJ7" s="111"/>
      <c r="JFK7" s="111"/>
      <c r="JFL7" s="111"/>
      <c r="JFM7" s="111"/>
      <c r="JFN7" s="111"/>
      <c r="JFO7" s="111"/>
      <c r="JFP7" s="111"/>
      <c r="JFQ7" s="111"/>
      <c r="JFR7" s="111"/>
      <c r="JFS7" s="111"/>
      <c r="JFT7" s="111"/>
      <c r="JFU7" s="111"/>
      <c r="JFV7" s="111"/>
      <c r="JFW7" s="111"/>
      <c r="JFX7" s="111"/>
      <c r="JFY7" s="111"/>
      <c r="JFZ7" s="111"/>
      <c r="JGA7" s="111"/>
      <c r="JGB7" s="111"/>
      <c r="JGC7" s="111"/>
      <c r="JGD7" s="111"/>
      <c r="JGE7" s="111"/>
      <c r="JGF7" s="111"/>
      <c r="JGG7" s="111"/>
      <c r="JGH7" s="111"/>
      <c r="JGI7" s="111"/>
      <c r="JGJ7" s="111"/>
      <c r="JGK7" s="111"/>
      <c r="JGL7" s="111"/>
      <c r="JGM7" s="111"/>
      <c r="JGN7" s="111"/>
      <c r="JGO7" s="111"/>
      <c r="JGP7" s="111"/>
      <c r="JGQ7" s="111"/>
      <c r="JGR7" s="111"/>
      <c r="JGS7" s="111"/>
      <c r="JGT7" s="111"/>
      <c r="JGU7" s="111"/>
      <c r="JGV7" s="111"/>
      <c r="JGW7" s="111"/>
      <c r="JGX7" s="111"/>
      <c r="JGY7" s="111"/>
      <c r="JGZ7" s="111"/>
      <c r="JHA7" s="111"/>
      <c r="JHB7" s="111"/>
      <c r="JHC7" s="111"/>
      <c r="JHD7" s="111"/>
      <c r="JHE7" s="111"/>
      <c r="JHF7" s="111"/>
      <c r="JHG7" s="111"/>
      <c r="JHH7" s="111"/>
      <c r="JHI7" s="111"/>
      <c r="JHJ7" s="111"/>
      <c r="JHK7" s="111"/>
      <c r="JHL7" s="111"/>
      <c r="JHM7" s="111"/>
      <c r="JHN7" s="111"/>
      <c r="JHO7" s="111"/>
      <c r="JHP7" s="111"/>
      <c r="JHQ7" s="111"/>
      <c r="JHR7" s="111"/>
      <c r="JHS7" s="111"/>
      <c r="JHT7" s="111"/>
      <c r="JHU7" s="111"/>
      <c r="JHV7" s="111"/>
      <c r="JHW7" s="111"/>
      <c r="JHX7" s="111"/>
      <c r="JHY7" s="111"/>
      <c r="JHZ7" s="111"/>
      <c r="JIA7" s="111"/>
      <c r="JIB7" s="111"/>
      <c r="JIC7" s="111"/>
      <c r="JID7" s="111"/>
      <c r="JIE7" s="111"/>
      <c r="JIF7" s="111"/>
      <c r="JIG7" s="111"/>
      <c r="JIH7" s="111"/>
      <c r="JII7" s="111"/>
      <c r="JIJ7" s="111"/>
      <c r="JIK7" s="111"/>
      <c r="JIL7" s="111"/>
      <c r="JIM7" s="111"/>
      <c r="JIN7" s="111"/>
      <c r="JIO7" s="111"/>
      <c r="JIP7" s="111"/>
      <c r="JIQ7" s="111"/>
      <c r="JIR7" s="111"/>
      <c r="JIS7" s="111"/>
      <c r="JIT7" s="111"/>
      <c r="JIU7" s="111"/>
      <c r="JIV7" s="111"/>
      <c r="JIW7" s="111"/>
      <c r="JIX7" s="111"/>
      <c r="JIY7" s="111"/>
      <c r="JIZ7" s="111"/>
      <c r="JJA7" s="111"/>
      <c r="JJB7" s="111"/>
      <c r="JJC7" s="111"/>
      <c r="JJD7" s="111"/>
      <c r="JJE7" s="111"/>
      <c r="JJF7" s="111"/>
      <c r="JJG7" s="111"/>
      <c r="JJH7" s="111"/>
      <c r="JJI7" s="111"/>
      <c r="JJJ7" s="111"/>
      <c r="JJK7" s="111"/>
      <c r="JJL7" s="111"/>
      <c r="JJM7" s="111"/>
      <c r="JJN7" s="111"/>
      <c r="JJO7" s="111"/>
      <c r="JJP7" s="111"/>
      <c r="JJQ7" s="111"/>
      <c r="JJR7" s="111"/>
      <c r="JJS7" s="111"/>
      <c r="JJT7" s="111"/>
      <c r="JJU7" s="111"/>
      <c r="JJV7" s="111"/>
      <c r="JJW7" s="111"/>
      <c r="JJX7" s="111"/>
      <c r="JJY7" s="111"/>
      <c r="JJZ7" s="111"/>
      <c r="JKA7" s="111"/>
      <c r="JKB7" s="111"/>
      <c r="JKC7" s="111"/>
      <c r="JKD7" s="111"/>
      <c r="JKE7" s="111"/>
      <c r="JKF7" s="111"/>
      <c r="JKG7" s="111"/>
      <c r="JKH7" s="111"/>
      <c r="JKI7" s="111"/>
      <c r="JKJ7" s="111"/>
      <c r="JKK7" s="111"/>
      <c r="JKL7" s="111"/>
      <c r="JKM7" s="111"/>
      <c r="JKN7" s="111"/>
      <c r="JKO7" s="111"/>
      <c r="JKP7" s="111"/>
      <c r="JKQ7" s="111"/>
      <c r="JKR7" s="111"/>
      <c r="JKS7" s="111"/>
      <c r="JKT7" s="111"/>
      <c r="JKU7" s="111"/>
      <c r="JKV7" s="111"/>
      <c r="JKW7" s="111"/>
      <c r="JKX7" s="111"/>
      <c r="JKY7" s="111"/>
      <c r="JKZ7" s="111"/>
      <c r="JLA7" s="111"/>
      <c r="JLB7" s="111"/>
      <c r="JLC7" s="111"/>
      <c r="JLD7" s="111"/>
      <c r="JLE7" s="111"/>
      <c r="JLF7" s="111"/>
      <c r="JLG7" s="111"/>
      <c r="JLH7" s="111"/>
      <c r="JLI7" s="111"/>
      <c r="JLJ7" s="111"/>
      <c r="JLK7" s="111"/>
      <c r="JLL7" s="111"/>
      <c r="JLM7" s="111"/>
      <c r="JLN7" s="111"/>
      <c r="JLO7" s="111"/>
      <c r="JLP7" s="111"/>
      <c r="JLQ7" s="111"/>
      <c r="JLR7" s="111"/>
      <c r="JLS7" s="111"/>
      <c r="JLT7" s="111"/>
      <c r="JLU7" s="111"/>
      <c r="JLV7" s="111"/>
      <c r="JLW7" s="111"/>
      <c r="JLX7" s="111"/>
      <c r="JLY7" s="111"/>
      <c r="JLZ7" s="111"/>
      <c r="JMA7" s="111"/>
      <c r="JMB7" s="111"/>
      <c r="JMC7" s="111"/>
      <c r="JMD7" s="111"/>
      <c r="JME7" s="111"/>
      <c r="JMF7" s="111"/>
      <c r="JMG7" s="111"/>
      <c r="JMH7" s="111"/>
      <c r="JMI7" s="111"/>
      <c r="JMJ7" s="111"/>
      <c r="JMK7" s="111"/>
      <c r="JML7" s="111"/>
      <c r="JMM7" s="111"/>
      <c r="JMN7" s="111"/>
      <c r="JMO7" s="111"/>
      <c r="JMP7" s="111"/>
      <c r="JMQ7" s="111"/>
      <c r="JMR7" s="111"/>
      <c r="JMS7" s="111"/>
      <c r="JMT7" s="111"/>
      <c r="JMU7" s="111"/>
      <c r="JMV7" s="111"/>
      <c r="JMW7" s="111"/>
      <c r="JMX7" s="111"/>
      <c r="JMY7" s="111"/>
      <c r="JMZ7" s="111"/>
      <c r="JNA7" s="111"/>
      <c r="JNB7" s="111"/>
      <c r="JNC7" s="111"/>
      <c r="JND7" s="111"/>
      <c r="JNE7" s="111"/>
      <c r="JNF7" s="111"/>
      <c r="JNG7" s="111"/>
      <c r="JNH7" s="111"/>
      <c r="JNI7" s="111"/>
      <c r="JNJ7" s="111"/>
      <c r="JNK7" s="111"/>
      <c r="JNL7" s="111"/>
      <c r="JNM7" s="111"/>
      <c r="JNN7" s="111"/>
      <c r="JNO7" s="111"/>
      <c r="JNP7" s="111"/>
      <c r="JNQ7" s="111"/>
      <c r="JNR7" s="111"/>
      <c r="JNS7" s="111"/>
      <c r="JNT7" s="111"/>
      <c r="JNU7" s="111"/>
      <c r="JNV7" s="111"/>
      <c r="JNW7" s="111"/>
      <c r="JNX7" s="111"/>
      <c r="JNY7" s="111"/>
      <c r="JNZ7" s="111"/>
      <c r="JOA7" s="111"/>
      <c r="JOB7" s="111"/>
      <c r="JOC7" s="111"/>
      <c r="JOD7" s="111"/>
      <c r="JOE7" s="111"/>
      <c r="JOF7" s="111"/>
      <c r="JOG7" s="111"/>
      <c r="JOH7" s="111"/>
      <c r="JOI7" s="111"/>
      <c r="JOJ7" s="111"/>
      <c r="JOK7" s="111"/>
      <c r="JOL7" s="111"/>
      <c r="JOM7" s="111"/>
      <c r="JON7" s="111"/>
      <c r="JOO7" s="111"/>
      <c r="JOP7" s="111"/>
      <c r="JOQ7" s="111"/>
      <c r="JOR7" s="111"/>
      <c r="JOS7" s="111"/>
      <c r="JOT7" s="111"/>
      <c r="JOU7" s="111"/>
      <c r="JOV7" s="111"/>
      <c r="JOW7" s="111"/>
      <c r="JOX7" s="111"/>
      <c r="JOY7" s="111"/>
      <c r="JOZ7" s="111"/>
      <c r="JPA7" s="111"/>
      <c r="JPB7" s="111"/>
      <c r="JPC7" s="111"/>
      <c r="JPD7" s="111"/>
      <c r="JPE7" s="111"/>
      <c r="JPF7" s="111"/>
      <c r="JPG7" s="111"/>
      <c r="JPH7" s="111"/>
      <c r="JPI7" s="111"/>
      <c r="JPJ7" s="111"/>
      <c r="JPK7" s="111"/>
      <c r="JPL7" s="111"/>
      <c r="JPM7" s="111"/>
      <c r="JPN7" s="111"/>
      <c r="JPO7" s="111"/>
      <c r="JPP7" s="111"/>
      <c r="JPQ7" s="111"/>
      <c r="JPR7" s="111"/>
      <c r="JPS7" s="111"/>
      <c r="JPT7" s="111"/>
      <c r="JPU7" s="111"/>
      <c r="JPV7" s="111"/>
      <c r="JPW7" s="111"/>
      <c r="JPX7" s="111"/>
      <c r="JPY7" s="111"/>
      <c r="JPZ7" s="111"/>
      <c r="JQA7" s="111"/>
      <c r="JQB7" s="111"/>
      <c r="JQC7" s="111"/>
      <c r="JQD7" s="111"/>
      <c r="JQE7" s="111"/>
      <c r="JQF7" s="111"/>
      <c r="JQG7" s="111"/>
      <c r="JQH7" s="111"/>
      <c r="JQI7" s="111"/>
      <c r="JQJ7" s="111"/>
      <c r="JQK7" s="111"/>
      <c r="JQL7" s="111"/>
      <c r="JQM7" s="111"/>
      <c r="JQN7" s="111"/>
      <c r="JQO7" s="111"/>
      <c r="JQP7" s="111"/>
      <c r="JQQ7" s="111"/>
      <c r="JQR7" s="111"/>
      <c r="JQS7" s="111"/>
      <c r="JQT7" s="111"/>
      <c r="JQU7" s="111"/>
      <c r="JQV7" s="111"/>
      <c r="JQW7" s="111"/>
      <c r="JQX7" s="111"/>
      <c r="JQY7" s="111"/>
      <c r="JQZ7" s="111"/>
      <c r="JRA7" s="111"/>
      <c r="JRB7" s="111"/>
      <c r="JRC7" s="111"/>
      <c r="JRD7" s="111"/>
      <c r="JRE7" s="111"/>
      <c r="JRF7" s="111"/>
      <c r="JRG7" s="111"/>
      <c r="JRH7" s="111"/>
      <c r="JRI7" s="111"/>
      <c r="JRJ7" s="111"/>
      <c r="JRK7" s="111"/>
      <c r="JRL7" s="111"/>
      <c r="JRM7" s="111"/>
      <c r="JRN7" s="111"/>
      <c r="JRO7" s="111"/>
      <c r="JRP7" s="111"/>
      <c r="JRQ7" s="111"/>
      <c r="JRR7" s="111"/>
      <c r="JRS7" s="111"/>
      <c r="JRT7" s="111"/>
      <c r="JRU7" s="111"/>
      <c r="JRV7" s="111"/>
      <c r="JRW7" s="111"/>
      <c r="JRX7" s="111"/>
      <c r="JRY7" s="111"/>
      <c r="JRZ7" s="111"/>
      <c r="JSA7" s="111"/>
      <c r="JSB7" s="111"/>
      <c r="JSC7" s="111"/>
      <c r="JSD7" s="111"/>
      <c r="JSE7" s="111"/>
      <c r="JSF7" s="111"/>
      <c r="JSG7" s="111"/>
      <c r="JSH7" s="111"/>
      <c r="JSI7" s="111"/>
      <c r="JSJ7" s="111"/>
      <c r="JSK7" s="111"/>
      <c r="JSL7" s="111"/>
      <c r="JSM7" s="111"/>
      <c r="JSN7" s="111"/>
      <c r="JSO7" s="111"/>
      <c r="JSP7" s="111"/>
      <c r="JSQ7" s="111"/>
      <c r="JSR7" s="111"/>
      <c r="JSS7" s="111"/>
      <c r="JST7" s="111"/>
      <c r="JSU7" s="111"/>
      <c r="JSV7" s="111"/>
      <c r="JSW7" s="111"/>
      <c r="JSX7" s="111"/>
      <c r="JSY7" s="111"/>
      <c r="JSZ7" s="111"/>
      <c r="JTA7" s="111"/>
      <c r="JTB7" s="111"/>
      <c r="JTC7" s="111"/>
      <c r="JTD7" s="111"/>
      <c r="JTE7" s="111"/>
      <c r="JTF7" s="111"/>
      <c r="JTG7" s="111"/>
      <c r="JTH7" s="111"/>
      <c r="JTI7" s="111"/>
      <c r="JTJ7" s="111"/>
      <c r="JTK7" s="111"/>
      <c r="JTL7" s="111"/>
      <c r="JTM7" s="111"/>
      <c r="JTN7" s="111"/>
      <c r="JTO7" s="111"/>
      <c r="JTP7" s="111"/>
      <c r="JTQ7" s="111"/>
      <c r="JTR7" s="111"/>
      <c r="JTS7" s="111"/>
      <c r="JTT7" s="111"/>
      <c r="JTU7" s="111"/>
      <c r="JTV7" s="111"/>
      <c r="JTW7" s="111"/>
      <c r="JTX7" s="111"/>
      <c r="JTY7" s="111"/>
      <c r="JTZ7" s="111"/>
      <c r="JUA7" s="111"/>
      <c r="JUB7" s="111"/>
      <c r="JUC7" s="111"/>
      <c r="JUD7" s="111"/>
      <c r="JUE7" s="111"/>
      <c r="JUF7" s="111"/>
      <c r="JUG7" s="111"/>
      <c r="JUH7" s="111"/>
      <c r="JUI7" s="111"/>
      <c r="JUJ7" s="111"/>
      <c r="JUK7" s="111"/>
      <c r="JUL7" s="111"/>
      <c r="JUM7" s="111"/>
      <c r="JUN7" s="111"/>
      <c r="JUO7" s="111"/>
      <c r="JUP7" s="111"/>
      <c r="JUQ7" s="111"/>
      <c r="JUR7" s="111"/>
      <c r="JUS7" s="111"/>
      <c r="JUT7" s="111"/>
      <c r="JUU7" s="111"/>
      <c r="JUV7" s="111"/>
      <c r="JUW7" s="111"/>
      <c r="JUX7" s="111"/>
      <c r="JUY7" s="111"/>
      <c r="JUZ7" s="111"/>
      <c r="JVA7" s="111"/>
      <c r="JVB7" s="111"/>
      <c r="JVC7" s="111"/>
      <c r="JVD7" s="111"/>
      <c r="JVE7" s="111"/>
      <c r="JVF7" s="111"/>
      <c r="JVG7" s="111"/>
      <c r="JVH7" s="111"/>
      <c r="JVI7" s="111"/>
      <c r="JVJ7" s="111"/>
      <c r="JVK7" s="111"/>
      <c r="JVL7" s="111"/>
      <c r="JVM7" s="111"/>
      <c r="JVN7" s="111"/>
      <c r="JVO7" s="111"/>
      <c r="JVP7" s="111"/>
      <c r="JVQ7" s="111"/>
      <c r="JVR7" s="111"/>
      <c r="JVS7" s="111"/>
      <c r="JVT7" s="111"/>
      <c r="JVU7" s="111"/>
      <c r="JVV7" s="111"/>
      <c r="JVW7" s="111"/>
      <c r="JVX7" s="111"/>
      <c r="JVY7" s="111"/>
      <c r="JVZ7" s="111"/>
      <c r="JWA7" s="111"/>
      <c r="JWB7" s="111"/>
      <c r="JWC7" s="111"/>
      <c r="JWD7" s="111"/>
      <c r="JWE7" s="111"/>
      <c r="JWF7" s="111"/>
      <c r="JWG7" s="111"/>
      <c r="JWH7" s="111"/>
      <c r="JWI7" s="111"/>
      <c r="JWJ7" s="111"/>
      <c r="JWK7" s="111"/>
      <c r="JWL7" s="111"/>
      <c r="JWM7" s="111"/>
      <c r="JWN7" s="111"/>
      <c r="JWO7" s="111"/>
      <c r="JWP7" s="111"/>
      <c r="JWQ7" s="111"/>
      <c r="JWR7" s="111"/>
      <c r="JWS7" s="111"/>
      <c r="JWT7" s="111"/>
      <c r="JWU7" s="111"/>
      <c r="JWV7" s="111"/>
      <c r="JWW7" s="111"/>
      <c r="JWX7" s="111"/>
      <c r="JWY7" s="111"/>
      <c r="JWZ7" s="111"/>
      <c r="JXA7" s="111"/>
      <c r="JXB7" s="111"/>
      <c r="JXC7" s="111"/>
      <c r="JXD7" s="111"/>
      <c r="JXE7" s="111"/>
      <c r="JXF7" s="111"/>
      <c r="JXG7" s="111"/>
      <c r="JXH7" s="111"/>
      <c r="JXI7" s="111"/>
      <c r="JXJ7" s="111"/>
      <c r="JXK7" s="111"/>
      <c r="JXL7" s="111"/>
      <c r="JXM7" s="111"/>
      <c r="JXN7" s="111"/>
      <c r="JXO7" s="111"/>
      <c r="JXP7" s="111"/>
      <c r="JXQ7" s="111"/>
      <c r="JXR7" s="111"/>
      <c r="JXS7" s="111"/>
      <c r="JXT7" s="111"/>
      <c r="JXU7" s="111"/>
      <c r="JXV7" s="111"/>
      <c r="JXW7" s="111"/>
      <c r="JXX7" s="111"/>
      <c r="JXY7" s="111"/>
      <c r="JXZ7" s="111"/>
      <c r="JYA7" s="111"/>
      <c r="JYB7" s="111"/>
      <c r="JYC7" s="111"/>
      <c r="JYD7" s="111"/>
      <c r="JYE7" s="111"/>
      <c r="JYF7" s="111"/>
      <c r="JYG7" s="111"/>
      <c r="JYH7" s="111"/>
      <c r="JYI7" s="111"/>
      <c r="JYJ7" s="111"/>
      <c r="JYK7" s="111"/>
      <c r="JYL7" s="111"/>
      <c r="JYM7" s="111"/>
      <c r="JYN7" s="111"/>
      <c r="JYO7" s="111"/>
      <c r="JYP7" s="111"/>
      <c r="JYQ7" s="111"/>
      <c r="JYR7" s="111"/>
      <c r="JYS7" s="111"/>
      <c r="JYT7" s="111"/>
      <c r="JYU7" s="111"/>
      <c r="JYV7" s="111"/>
      <c r="JYW7" s="111"/>
      <c r="JYX7" s="111"/>
      <c r="JYY7" s="111"/>
      <c r="JYZ7" s="111"/>
      <c r="JZA7" s="111"/>
      <c r="JZB7" s="111"/>
      <c r="JZC7" s="111"/>
      <c r="JZD7" s="111"/>
      <c r="JZE7" s="111"/>
      <c r="JZF7" s="111"/>
      <c r="JZG7" s="111"/>
      <c r="JZH7" s="111"/>
      <c r="JZI7" s="111"/>
      <c r="JZJ7" s="111"/>
      <c r="JZK7" s="111"/>
      <c r="JZL7" s="111"/>
      <c r="JZM7" s="111"/>
      <c r="JZN7" s="111"/>
      <c r="JZO7" s="111"/>
      <c r="JZP7" s="111"/>
      <c r="JZQ7" s="111"/>
      <c r="JZR7" s="111"/>
      <c r="JZS7" s="111"/>
      <c r="JZT7" s="111"/>
      <c r="JZU7" s="111"/>
      <c r="JZV7" s="111"/>
      <c r="JZW7" s="111"/>
      <c r="JZX7" s="111"/>
      <c r="JZY7" s="111"/>
      <c r="JZZ7" s="111"/>
      <c r="KAA7" s="111"/>
      <c r="KAB7" s="111"/>
      <c r="KAC7" s="111"/>
      <c r="KAD7" s="111"/>
      <c r="KAE7" s="111"/>
      <c r="KAF7" s="111"/>
      <c r="KAG7" s="111"/>
      <c r="KAH7" s="111"/>
      <c r="KAI7" s="111"/>
      <c r="KAJ7" s="111"/>
      <c r="KAK7" s="111"/>
      <c r="KAL7" s="111"/>
      <c r="KAM7" s="111"/>
      <c r="KAN7" s="111"/>
      <c r="KAO7" s="111"/>
      <c r="KAP7" s="111"/>
      <c r="KAQ7" s="111"/>
      <c r="KAR7" s="111"/>
      <c r="KAS7" s="111"/>
      <c r="KAT7" s="111"/>
      <c r="KAU7" s="111"/>
      <c r="KAV7" s="111"/>
      <c r="KAW7" s="111"/>
      <c r="KAX7" s="111"/>
      <c r="KAY7" s="111"/>
      <c r="KAZ7" s="111"/>
      <c r="KBA7" s="111"/>
      <c r="KBB7" s="111"/>
      <c r="KBC7" s="111"/>
      <c r="KBD7" s="111"/>
      <c r="KBE7" s="111"/>
      <c r="KBF7" s="111"/>
      <c r="KBG7" s="111"/>
      <c r="KBH7" s="111"/>
      <c r="KBI7" s="111"/>
      <c r="KBJ7" s="111"/>
      <c r="KBK7" s="111"/>
      <c r="KBL7" s="111"/>
      <c r="KBM7" s="111"/>
      <c r="KBN7" s="111"/>
      <c r="KBO7" s="111"/>
      <c r="KBP7" s="111"/>
      <c r="KBQ7" s="111"/>
      <c r="KBR7" s="111"/>
      <c r="KBS7" s="111"/>
      <c r="KBT7" s="111"/>
      <c r="KBU7" s="111"/>
      <c r="KBV7" s="111"/>
      <c r="KBW7" s="111"/>
      <c r="KBX7" s="111"/>
      <c r="KBY7" s="111"/>
      <c r="KBZ7" s="111"/>
      <c r="KCA7" s="111"/>
      <c r="KCB7" s="111"/>
      <c r="KCC7" s="111"/>
      <c r="KCD7" s="111"/>
      <c r="KCE7" s="111"/>
      <c r="KCF7" s="111"/>
      <c r="KCG7" s="111"/>
      <c r="KCH7" s="111"/>
      <c r="KCI7" s="111"/>
      <c r="KCJ7" s="111"/>
      <c r="KCK7" s="111"/>
      <c r="KCL7" s="111"/>
      <c r="KCM7" s="111"/>
      <c r="KCN7" s="111"/>
      <c r="KCO7" s="111"/>
      <c r="KCP7" s="111"/>
      <c r="KCQ7" s="111"/>
      <c r="KCR7" s="111"/>
      <c r="KCS7" s="111"/>
      <c r="KCT7" s="111"/>
      <c r="KCU7" s="111"/>
      <c r="KCV7" s="111"/>
      <c r="KCW7" s="111"/>
      <c r="KCX7" s="111"/>
      <c r="KCY7" s="111"/>
      <c r="KCZ7" s="111"/>
      <c r="KDA7" s="111"/>
      <c r="KDB7" s="111"/>
      <c r="KDC7" s="111"/>
      <c r="KDD7" s="111"/>
      <c r="KDE7" s="111"/>
      <c r="KDF7" s="111"/>
      <c r="KDG7" s="111"/>
      <c r="KDH7" s="111"/>
      <c r="KDI7" s="111"/>
      <c r="KDJ7" s="111"/>
      <c r="KDK7" s="111"/>
      <c r="KDL7" s="111"/>
      <c r="KDM7" s="111"/>
      <c r="KDN7" s="111"/>
      <c r="KDO7" s="111"/>
      <c r="KDP7" s="111"/>
      <c r="KDQ7" s="111"/>
      <c r="KDR7" s="111"/>
      <c r="KDS7" s="111"/>
      <c r="KDT7" s="111"/>
      <c r="KDU7" s="111"/>
      <c r="KDV7" s="111"/>
      <c r="KDW7" s="111"/>
      <c r="KDX7" s="111"/>
      <c r="KDY7" s="111"/>
      <c r="KDZ7" s="111"/>
      <c r="KEA7" s="111"/>
      <c r="KEB7" s="111"/>
      <c r="KEC7" s="111"/>
      <c r="KED7" s="111"/>
      <c r="KEE7" s="111"/>
      <c r="KEF7" s="111"/>
      <c r="KEG7" s="111"/>
      <c r="KEH7" s="111"/>
      <c r="KEI7" s="111"/>
      <c r="KEJ7" s="111"/>
      <c r="KEK7" s="111"/>
      <c r="KEL7" s="111"/>
      <c r="KEM7" s="111"/>
      <c r="KEN7" s="111"/>
      <c r="KEO7" s="111"/>
      <c r="KEP7" s="111"/>
      <c r="KEQ7" s="111"/>
      <c r="KER7" s="111"/>
      <c r="KES7" s="111"/>
      <c r="KET7" s="111"/>
      <c r="KEU7" s="111"/>
      <c r="KEV7" s="111"/>
      <c r="KEW7" s="111"/>
      <c r="KEX7" s="111"/>
      <c r="KEY7" s="111"/>
      <c r="KEZ7" s="111"/>
      <c r="KFA7" s="111"/>
      <c r="KFB7" s="111"/>
      <c r="KFC7" s="111"/>
      <c r="KFD7" s="111"/>
      <c r="KFE7" s="111"/>
      <c r="KFF7" s="111"/>
      <c r="KFG7" s="111"/>
      <c r="KFH7" s="111"/>
      <c r="KFI7" s="111"/>
      <c r="KFJ7" s="111"/>
      <c r="KFK7" s="111"/>
      <c r="KFL7" s="111"/>
      <c r="KFM7" s="111"/>
      <c r="KFN7" s="111"/>
      <c r="KFO7" s="111"/>
      <c r="KFP7" s="111"/>
      <c r="KFQ7" s="111"/>
      <c r="KFR7" s="111"/>
      <c r="KFS7" s="111"/>
      <c r="KFT7" s="111"/>
      <c r="KFU7" s="111"/>
      <c r="KFV7" s="111"/>
      <c r="KFW7" s="111"/>
      <c r="KFX7" s="111"/>
      <c r="KFY7" s="111"/>
      <c r="KFZ7" s="111"/>
      <c r="KGA7" s="111"/>
      <c r="KGB7" s="111"/>
      <c r="KGC7" s="111"/>
      <c r="KGD7" s="111"/>
      <c r="KGE7" s="111"/>
      <c r="KGF7" s="111"/>
      <c r="KGG7" s="111"/>
      <c r="KGH7" s="111"/>
      <c r="KGI7" s="111"/>
      <c r="KGJ7" s="111"/>
      <c r="KGK7" s="111"/>
      <c r="KGL7" s="111"/>
      <c r="KGM7" s="111"/>
      <c r="KGN7" s="111"/>
      <c r="KGO7" s="111"/>
      <c r="KGP7" s="111"/>
      <c r="KGQ7" s="111"/>
      <c r="KGR7" s="111"/>
      <c r="KGS7" s="111"/>
      <c r="KGT7" s="111"/>
      <c r="KGU7" s="111"/>
      <c r="KGV7" s="111"/>
      <c r="KGW7" s="111"/>
      <c r="KGX7" s="111"/>
      <c r="KGY7" s="111"/>
      <c r="KGZ7" s="111"/>
      <c r="KHA7" s="111"/>
      <c r="KHB7" s="111"/>
      <c r="KHC7" s="111"/>
      <c r="KHD7" s="111"/>
      <c r="KHE7" s="111"/>
      <c r="KHF7" s="111"/>
      <c r="KHG7" s="111"/>
      <c r="KHH7" s="111"/>
      <c r="KHI7" s="111"/>
      <c r="KHJ7" s="111"/>
      <c r="KHK7" s="111"/>
      <c r="KHL7" s="111"/>
      <c r="KHM7" s="111"/>
      <c r="KHN7" s="111"/>
      <c r="KHO7" s="111"/>
      <c r="KHP7" s="111"/>
      <c r="KHQ7" s="111"/>
      <c r="KHR7" s="111"/>
      <c r="KHS7" s="111"/>
      <c r="KHT7" s="111"/>
      <c r="KHU7" s="111"/>
      <c r="KHV7" s="111"/>
      <c r="KHW7" s="111"/>
      <c r="KHX7" s="111"/>
      <c r="KHY7" s="111"/>
      <c r="KHZ7" s="111"/>
      <c r="KIA7" s="111"/>
      <c r="KIB7" s="111"/>
      <c r="KIC7" s="111"/>
      <c r="KID7" s="111"/>
      <c r="KIE7" s="111"/>
      <c r="KIF7" s="111"/>
      <c r="KIG7" s="111"/>
      <c r="KIH7" s="111"/>
      <c r="KII7" s="111"/>
      <c r="KIJ7" s="111"/>
      <c r="KIK7" s="111"/>
      <c r="KIL7" s="111"/>
      <c r="KIM7" s="111"/>
      <c r="KIN7" s="111"/>
      <c r="KIO7" s="111"/>
      <c r="KIP7" s="111"/>
      <c r="KIQ7" s="111"/>
      <c r="KIR7" s="111"/>
      <c r="KIS7" s="111"/>
      <c r="KIT7" s="111"/>
      <c r="KIU7" s="111"/>
      <c r="KIV7" s="111"/>
      <c r="KIW7" s="111"/>
      <c r="KIX7" s="111"/>
      <c r="KIY7" s="111"/>
      <c r="KIZ7" s="111"/>
      <c r="KJA7" s="111"/>
      <c r="KJB7" s="111"/>
      <c r="KJC7" s="111"/>
      <c r="KJD7" s="111"/>
      <c r="KJE7" s="111"/>
      <c r="KJF7" s="111"/>
      <c r="KJG7" s="111"/>
      <c r="KJH7" s="111"/>
      <c r="KJI7" s="111"/>
      <c r="KJJ7" s="111"/>
      <c r="KJK7" s="111"/>
      <c r="KJL7" s="111"/>
      <c r="KJM7" s="111"/>
      <c r="KJN7" s="111"/>
      <c r="KJO7" s="111"/>
      <c r="KJP7" s="111"/>
      <c r="KJQ7" s="111"/>
      <c r="KJR7" s="111"/>
      <c r="KJS7" s="111"/>
      <c r="KJT7" s="111"/>
      <c r="KJU7" s="111"/>
      <c r="KJV7" s="111"/>
      <c r="KJW7" s="111"/>
      <c r="KJX7" s="111"/>
      <c r="KJY7" s="111"/>
      <c r="KJZ7" s="111"/>
      <c r="KKA7" s="111"/>
      <c r="KKB7" s="111"/>
      <c r="KKC7" s="111"/>
      <c r="KKD7" s="111"/>
      <c r="KKE7" s="111"/>
      <c r="KKF7" s="111"/>
      <c r="KKG7" s="111"/>
      <c r="KKH7" s="111"/>
      <c r="KKI7" s="111"/>
      <c r="KKJ7" s="111"/>
      <c r="KKK7" s="111"/>
      <c r="KKL7" s="111"/>
      <c r="KKM7" s="111"/>
      <c r="KKN7" s="111"/>
      <c r="KKO7" s="111"/>
      <c r="KKP7" s="111"/>
      <c r="KKQ7" s="111"/>
      <c r="KKR7" s="111"/>
      <c r="KKS7" s="111"/>
      <c r="KKT7" s="111"/>
      <c r="KKU7" s="111"/>
      <c r="KKV7" s="111"/>
      <c r="KKW7" s="111"/>
      <c r="KKX7" s="111"/>
      <c r="KKY7" s="111"/>
      <c r="KKZ7" s="111"/>
      <c r="KLA7" s="111"/>
      <c r="KLB7" s="111"/>
      <c r="KLC7" s="111"/>
      <c r="KLD7" s="111"/>
      <c r="KLE7" s="111"/>
      <c r="KLF7" s="111"/>
      <c r="KLG7" s="111"/>
      <c r="KLH7" s="111"/>
      <c r="KLI7" s="111"/>
      <c r="KLJ7" s="111"/>
      <c r="KLK7" s="111"/>
      <c r="KLL7" s="111"/>
      <c r="KLM7" s="111"/>
      <c r="KLN7" s="111"/>
      <c r="KLO7" s="111"/>
      <c r="KLP7" s="111"/>
      <c r="KLQ7" s="111"/>
      <c r="KLR7" s="111"/>
      <c r="KLS7" s="111"/>
      <c r="KLT7" s="111"/>
      <c r="KLU7" s="111"/>
      <c r="KLV7" s="111"/>
      <c r="KLW7" s="111"/>
      <c r="KLX7" s="111"/>
      <c r="KLY7" s="111"/>
      <c r="KLZ7" s="111"/>
      <c r="KMA7" s="111"/>
      <c r="KMB7" s="111"/>
      <c r="KMC7" s="111"/>
      <c r="KMD7" s="111"/>
      <c r="KME7" s="111"/>
      <c r="KMF7" s="111"/>
      <c r="KMG7" s="111"/>
      <c r="KMH7" s="111"/>
      <c r="KMI7" s="111"/>
      <c r="KMJ7" s="111"/>
      <c r="KMK7" s="111"/>
      <c r="KML7" s="111"/>
      <c r="KMM7" s="111"/>
      <c r="KMN7" s="111"/>
      <c r="KMO7" s="111"/>
      <c r="KMP7" s="111"/>
      <c r="KMQ7" s="111"/>
      <c r="KMR7" s="111"/>
      <c r="KMS7" s="111"/>
      <c r="KMT7" s="111"/>
      <c r="KMU7" s="111"/>
      <c r="KMV7" s="111"/>
      <c r="KMW7" s="111"/>
      <c r="KMX7" s="111"/>
      <c r="KMY7" s="111"/>
      <c r="KMZ7" s="111"/>
      <c r="KNA7" s="111"/>
      <c r="KNB7" s="111"/>
      <c r="KNC7" s="111"/>
      <c r="KND7" s="111"/>
      <c r="KNE7" s="111"/>
      <c r="KNF7" s="111"/>
      <c r="KNG7" s="111"/>
      <c r="KNH7" s="111"/>
      <c r="KNI7" s="111"/>
      <c r="KNJ7" s="111"/>
      <c r="KNK7" s="111"/>
      <c r="KNL7" s="111"/>
      <c r="KNM7" s="111"/>
      <c r="KNN7" s="111"/>
      <c r="KNO7" s="111"/>
      <c r="KNP7" s="111"/>
      <c r="KNQ7" s="111"/>
      <c r="KNR7" s="111"/>
      <c r="KNS7" s="111"/>
      <c r="KNT7" s="111"/>
      <c r="KNU7" s="111"/>
      <c r="KNV7" s="111"/>
      <c r="KNW7" s="111"/>
      <c r="KNX7" s="111"/>
      <c r="KNY7" s="111"/>
      <c r="KNZ7" s="111"/>
      <c r="KOA7" s="111"/>
      <c r="KOB7" s="111"/>
      <c r="KOC7" s="111"/>
      <c r="KOD7" s="111"/>
      <c r="KOE7" s="111"/>
      <c r="KOF7" s="111"/>
      <c r="KOG7" s="111"/>
      <c r="KOH7" s="111"/>
      <c r="KOI7" s="111"/>
      <c r="KOJ7" s="111"/>
      <c r="KOK7" s="111"/>
      <c r="KOL7" s="111"/>
      <c r="KOM7" s="111"/>
      <c r="KON7" s="111"/>
      <c r="KOO7" s="111"/>
      <c r="KOP7" s="111"/>
      <c r="KOQ7" s="111"/>
      <c r="KOR7" s="111"/>
      <c r="KOS7" s="111"/>
      <c r="KOT7" s="111"/>
      <c r="KOU7" s="111"/>
      <c r="KOV7" s="111"/>
      <c r="KOW7" s="111"/>
      <c r="KOX7" s="111"/>
      <c r="KOY7" s="111"/>
      <c r="KOZ7" s="111"/>
      <c r="KPA7" s="111"/>
      <c r="KPB7" s="111"/>
      <c r="KPC7" s="111"/>
      <c r="KPD7" s="111"/>
      <c r="KPE7" s="111"/>
      <c r="KPF7" s="111"/>
      <c r="KPG7" s="111"/>
      <c r="KPH7" s="111"/>
      <c r="KPI7" s="111"/>
      <c r="KPJ7" s="111"/>
      <c r="KPK7" s="111"/>
      <c r="KPL7" s="111"/>
      <c r="KPM7" s="111"/>
      <c r="KPN7" s="111"/>
      <c r="KPO7" s="111"/>
      <c r="KPP7" s="111"/>
      <c r="KPQ7" s="111"/>
      <c r="KPR7" s="111"/>
      <c r="KPS7" s="111"/>
      <c r="KPT7" s="111"/>
      <c r="KPU7" s="111"/>
      <c r="KPV7" s="111"/>
      <c r="KPW7" s="111"/>
      <c r="KPX7" s="111"/>
      <c r="KPY7" s="111"/>
      <c r="KPZ7" s="111"/>
      <c r="KQA7" s="111"/>
      <c r="KQB7" s="111"/>
      <c r="KQC7" s="111"/>
      <c r="KQD7" s="111"/>
      <c r="KQE7" s="111"/>
      <c r="KQF7" s="111"/>
      <c r="KQG7" s="111"/>
      <c r="KQH7" s="111"/>
      <c r="KQI7" s="111"/>
      <c r="KQJ7" s="111"/>
      <c r="KQK7" s="111"/>
      <c r="KQL7" s="111"/>
      <c r="KQM7" s="111"/>
      <c r="KQN7" s="111"/>
      <c r="KQO7" s="111"/>
      <c r="KQP7" s="111"/>
      <c r="KQQ7" s="111"/>
      <c r="KQR7" s="111"/>
      <c r="KQS7" s="111"/>
      <c r="KQT7" s="111"/>
      <c r="KQU7" s="111"/>
      <c r="KQV7" s="111"/>
      <c r="KQW7" s="111"/>
      <c r="KQX7" s="111"/>
      <c r="KQY7" s="111"/>
      <c r="KQZ7" s="111"/>
      <c r="KRA7" s="111"/>
      <c r="KRB7" s="111"/>
      <c r="KRC7" s="111"/>
      <c r="KRD7" s="111"/>
      <c r="KRE7" s="111"/>
      <c r="KRF7" s="111"/>
      <c r="KRG7" s="111"/>
      <c r="KRH7" s="111"/>
      <c r="KRI7" s="111"/>
      <c r="KRJ7" s="111"/>
      <c r="KRK7" s="111"/>
      <c r="KRL7" s="111"/>
      <c r="KRM7" s="111"/>
      <c r="KRN7" s="111"/>
      <c r="KRO7" s="111"/>
      <c r="KRP7" s="111"/>
      <c r="KRQ7" s="111"/>
      <c r="KRR7" s="111"/>
      <c r="KRS7" s="111"/>
      <c r="KRT7" s="111"/>
      <c r="KRU7" s="111"/>
      <c r="KRV7" s="111"/>
      <c r="KRW7" s="111"/>
      <c r="KRX7" s="111"/>
      <c r="KRY7" s="111"/>
      <c r="KRZ7" s="111"/>
      <c r="KSA7" s="111"/>
      <c r="KSB7" s="111"/>
      <c r="KSC7" s="111"/>
      <c r="KSD7" s="111"/>
      <c r="KSE7" s="111"/>
      <c r="KSF7" s="111"/>
      <c r="KSG7" s="111"/>
      <c r="KSH7" s="111"/>
      <c r="KSI7" s="111"/>
      <c r="KSJ7" s="111"/>
      <c r="KSK7" s="111"/>
      <c r="KSL7" s="111"/>
      <c r="KSM7" s="111"/>
      <c r="KSN7" s="111"/>
      <c r="KSO7" s="111"/>
      <c r="KSP7" s="111"/>
      <c r="KSQ7" s="111"/>
      <c r="KSR7" s="111"/>
      <c r="KSS7" s="111"/>
      <c r="KST7" s="111"/>
      <c r="KSU7" s="111"/>
      <c r="KSV7" s="111"/>
      <c r="KSW7" s="111"/>
      <c r="KSX7" s="111"/>
      <c r="KSY7" s="111"/>
      <c r="KSZ7" s="111"/>
      <c r="KTA7" s="111"/>
      <c r="KTB7" s="111"/>
      <c r="KTC7" s="111"/>
      <c r="KTD7" s="111"/>
      <c r="KTE7" s="111"/>
      <c r="KTF7" s="111"/>
      <c r="KTG7" s="111"/>
      <c r="KTH7" s="111"/>
      <c r="KTI7" s="111"/>
      <c r="KTJ7" s="111"/>
      <c r="KTK7" s="111"/>
      <c r="KTL7" s="111"/>
      <c r="KTM7" s="111"/>
      <c r="KTN7" s="111"/>
      <c r="KTO7" s="111"/>
      <c r="KTP7" s="111"/>
      <c r="KTQ7" s="111"/>
      <c r="KTR7" s="111"/>
      <c r="KTS7" s="111"/>
      <c r="KTT7" s="111"/>
      <c r="KTU7" s="111"/>
      <c r="KTV7" s="111"/>
      <c r="KTW7" s="111"/>
      <c r="KTX7" s="111"/>
      <c r="KTY7" s="111"/>
      <c r="KTZ7" s="111"/>
      <c r="KUA7" s="111"/>
      <c r="KUB7" s="111"/>
      <c r="KUC7" s="111"/>
      <c r="KUD7" s="111"/>
      <c r="KUE7" s="111"/>
      <c r="KUF7" s="111"/>
      <c r="KUG7" s="111"/>
      <c r="KUH7" s="111"/>
      <c r="KUI7" s="111"/>
      <c r="KUJ7" s="111"/>
      <c r="KUK7" s="111"/>
      <c r="KUL7" s="111"/>
      <c r="KUM7" s="111"/>
      <c r="KUN7" s="111"/>
      <c r="KUO7" s="111"/>
      <c r="KUP7" s="111"/>
      <c r="KUQ7" s="111"/>
      <c r="KUR7" s="111"/>
      <c r="KUS7" s="111"/>
      <c r="KUT7" s="111"/>
      <c r="KUU7" s="111"/>
      <c r="KUV7" s="111"/>
      <c r="KUW7" s="111"/>
      <c r="KUX7" s="111"/>
      <c r="KUY7" s="111"/>
      <c r="KUZ7" s="111"/>
      <c r="KVA7" s="111"/>
      <c r="KVB7" s="111"/>
      <c r="KVC7" s="111"/>
      <c r="KVD7" s="111"/>
      <c r="KVE7" s="111"/>
      <c r="KVF7" s="111"/>
      <c r="KVG7" s="111"/>
      <c r="KVH7" s="111"/>
      <c r="KVI7" s="111"/>
      <c r="KVJ7" s="111"/>
      <c r="KVK7" s="111"/>
      <c r="KVL7" s="111"/>
      <c r="KVM7" s="111"/>
      <c r="KVN7" s="111"/>
      <c r="KVO7" s="111"/>
      <c r="KVP7" s="111"/>
      <c r="KVQ7" s="111"/>
      <c r="KVR7" s="111"/>
      <c r="KVS7" s="111"/>
      <c r="KVT7" s="111"/>
      <c r="KVU7" s="111"/>
      <c r="KVV7" s="111"/>
      <c r="KVW7" s="111"/>
      <c r="KVX7" s="111"/>
      <c r="KVY7" s="111"/>
      <c r="KVZ7" s="111"/>
      <c r="KWA7" s="111"/>
      <c r="KWB7" s="111"/>
      <c r="KWC7" s="111"/>
      <c r="KWD7" s="111"/>
      <c r="KWE7" s="111"/>
      <c r="KWF7" s="111"/>
      <c r="KWG7" s="111"/>
      <c r="KWH7" s="111"/>
      <c r="KWI7" s="111"/>
      <c r="KWJ7" s="111"/>
      <c r="KWK7" s="111"/>
      <c r="KWL7" s="111"/>
      <c r="KWM7" s="111"/>
      <c r="KWN7" s="111"/>
      <c r="KWO7" s="111"/>
      <c r="KWP7" s="111"/>
      <c r="KWQ7" s="111"/>
      <c r="KWR7" s="111"/>
      <c r="KWS7" s="111"/>
      <c r="KWT7" s="111"/>
      <c r="KWU7" s="111"/>
      <c r="KWV7" s="111"/>
      <c r="KWW7" s="111"/>
      <c r="KWX7" s="111"/>
      <c r="KWY7" s="111"/>
      <c r="KWZ7" s="111"/>
      <c r="KXA7" s="111"/>
      <c r="KXB7" s="111"/>
      <c r="KXC7" s="111"/>
      <c r="KXD7" s="111"/>
      <c r="KXE7" s="111"/>
      <c r="KXF7" s="111"/>
      <c r="KXG7" s="111"/>
      <c r="KXH7" s="111"/>
      <c r="KXI7" s="111"/>
      <c r="KXJ7" s="111"/>
      <c r="KXK7" s="111"/>
      <c r="KXL7" s="111"/>
      <c r="KXM7" s="111"/>
      <c r="KXN7" s="111"/>
      <c r="KXO7" s="111"/>
      <c r="KXP7" s="111"/>
      <c r="KXQ7" s="111"/>
      <c r="KXR7" s="111"/>
      <c r="KXS7" s="111"/>
      <c r="KXT7" s="111"/>
      <c r="KXU7" s="111"/>
      <c r="KXV7" s="111"/>
      <c r="KXW7" s="111"/>
      <c r="KXX7" s="111"/>
      <c r="KXY7" s="111"/>
      <c r="KXZ7" s="111"/>
      <c r="KYA7" s="111"/>
      <c r="KYB7" s="111"/>
      <c r="KYC7" s="111"/>
      <c r="KYD7" s="111"/>
      <c r="KYE7" s="111"/>
      <c r="KYF7" s="111"/>
      <c r="KYG7" s="111"/>
      <c r="KYH7" s="111"/>
      <c r="KYI7" s="111"/>
      <c r="KYJ7" s="111"/>
      <c r="KYK7" s="111"/>
      <c r="KYL7" s="111"/>
      <c r="KYM7" s="111"/>
      <c r="KYN7" s="111"/>
      <c r="KYO7" s="111"/>
      <c r="KYP7" s="111"/>
      <c r="KYQ7" s="111"/>
      <c r="KYR7" s="111"/>
      <c r="KYS7" s="111"/>
      <c r="KYT7" s="111"/>
      <c r="KYU7" s="111"/>
      <c r="KYV7" s="111"/>
      <c r="KYW7" s="111"/>
      <c r="KYX7" s="111"/>
      <c r="KYY7" s="111"/>
      <c r="KYZ7" s="111"/>
      <c r="KZA7" s="111"/>
      <c r="KZB7" s="111"/>
      <c r="KZC7" s="111"/>
      <c r="KZD7" s="111"/>
      <c r="KZE7" s="111"/>
      <c r="KZF7" s="111"/>
      <c r="KZG7" s="111"/>
      <c r="KZH7" s="111"/>
      <c r="KZI7" s="111"/>
      <c r="KZJ7" s="111"/>
      <c r="KZK7" s="111"/>
      <c r="KZL7" s="111"/>
      <c r="KZM7" s="111"/>
      <c r="KZN7" s="111"/>
      <c r="KZO7" s="111"/>
      <c r="KZP7" s="111"/>
      <c r="KZQ7" s="111"/>
      <c r="KZR7" s="111"/>
      <c r="KZS7" s="111"/>
      <c r="KZT7" s="111"/>
      <c r="KZU7" s="111"/>
      <c r="KZV7" s="111"/>
      <c r="KZW7" s="111"/>
      <c r="KZX7" s="111"/>
      <c r="KZY7" s="111"/>
      <c r="KZZ7" s="111"/>
      <c r="LAA7" s="111"/>
      <c r="LAB7" s="111"/>
      <c r="LAC7" s="111"/>
      <c r="LAD7" s="111"/>
      <c r="LAE7" s="111"/>
      <c r="LAF7" s="111"/>
      <c r="LAG7" s="111"/>
      <c r="LAH7" s="111"/>
      <c r="LAI7" s="111"/>
      <c r="LAJ7" s="111"/>
      <c r="LAK7" s="111"/>
      <c r="LAL7" s="111"/>
      <c r="LAM7" s="111"/>
      <c r="LAN7" s="111"/>
      <c r="LAO7" s="111"/>
      <c r="LAP7" s="111"/>
      <c r="LAQ7" s="111"/>
      <c r="LAR7" s="111"/>
      <c r="LAS7" s="111"/>
      <c r="LAT7" s="111"/>
      <c r="LAU7" s="111"/>
      <c r="LAV7" s="111"/>
      <c r="LAW7" s="111"/>
      <c r="LAX7" s="111"/>
      <c r="LAY7" s="111"/>
      <c r="LAZ7" s="111"/>
      <c r="LBA7" s="111"/>
      <c r="LBB7" s="111"/>
      <c r="LBC7" s="111"/>
      <c r="LBD7" s="111"/>
      <c r="LBE7" s="111"/>
      <c r="LBF7" s="111"/>
      <c r="LBG7" s="111"/>
      <c r="LBH7" s="111"/>
      <c r="LBI7" s="111"/>
      <c r="LBJ7" s="111"/>
      <c r="LBK7" s="111"/>
      <c r="LBL7" s="111"/>
      <c r="LBM7" s="111"/>
      <c r="LBN7" s="111"/>
      <c r="LBO7" s="111"/>
      <c r="LBP7" s="111"/>
      <c r="LBQ7" s="111"/>
      <c r="LBR7" s="111"/>
      <c r="LBS7" s="111"/>
      <c r="LBT7" s="111"/>
      <c r="LBU7" s="111"/>
      <c r="LBV7" s="111"/>
      <c r="LBW7" s="111"/>
      <c r="LBX7" s="111"/>
      <c r="LBY7" s="111"/>
      <c r="LBZ7" s="111"/>
      <c r="LCA7" s="111"/>
      <c r="LCB7" s="111"/>
      <c r="LCC7" s="111"/>
      <c r="LCD7" s="111"/>
      <c r="LCE7" s="111"/>
      <c r="LCF7" s="111"/>
      <c r="LCG7" s="111"/>
      <c r="LCH7" s="111"/>
      <c r="LCI7" s="111"/>
      <c r="LCJ7" s="111"/>
      <c r="LCK7" s="111"/>
      <c r="LCL7" s="111"/>
      <c r="LCM7" s="111"/>
      <c r="LCN7" s="111"/>
      <c r="LCO7" s="111"/>
      <c r="LCP7" s="111"/>
      <c r="LCQ7" s="111"/>
      <c r="LCR7" s="111"/>
      <c r="LCS7" s="111"/>
      <c r="LCT7" s="111"/>
      <c r="LCU7" s="111"/>
      <c r="LCV7" s="111"/>
      <c r="LCW7" s="111"/>
      <c r="LCX7" s="111"/>
      <c r="LCY7" s="111"/>
      <c r="LCZ7" s="111"/>
      <c r="LDA7" s="111"/>
      <c r="LDB7" s="111"/>
      <c r="LDC7" s="111"/>
      <c r="LDD7" s="111"/>
      <c r="LDE7" s="111"/>
      <c r="LDF7" s="111"/>
      <c r="LDG7" s="111"/>
      <c r="LDH7" s="111"/>
      <c r="LDI7" s="111"/>
      <c r="LDJ7" s="111"/>
      <c r="LDK7" s="111"/>
      <c r="LDL7" s="111"/>
      <c r="LDM7" s="111"/>
      <c r="LDN7" s="111"/>
      <c r="LDO7" s="111"/>
      <c r="LDP7" s="111"/>
      <c r="LDQ7" s="111"/>
      <c r="LDR7" s="111"/>
      <c r="LDS7" s="111"/>
      <c r="LDT7" s="111"/>
      <c r="LDU7" s="111"/>
      <c r="LDV7" s="111"/>
      <c r="LDW7" s="111"/>
      <c r="LDX7" s="111"/>
      <c r="LDY7" s="111"/>
      <c r="LDZ7" s="111"/>
      <c r="LEA7" s="111"/>
      <c r="LEB7" s="111"/>
      <c r="LEC7" s="111"/>
      <c r="LED7" s="111"/>
      <c r="LEE7" s="111"/>
      <c r="LEF7" s="111"/>
      <c r="LEG7" s="111"/>
      <c r="LEH7" s="111"/>
      <c r="LEI7" s="111"/>
      <c r="LEJ7" s="111"/>
      <c r="LEK7" s="111"/>
      <c r="LEL7" s="111"/>
      <c r="LEM7" s="111"/>
      <c r="LEN7" s="111"/>
      <c r="LEO7" s="111"/>
      <c r="LEP7" s="111"/>
      <c r="LEQ7" s="111"/>
      <c r="LER7" s="111"/>
      <c r="LES7" s="111"/>
      <c r="LET7" s="111"/>
      <c r="LEU7" s="111"/>
      <c r="LEV7" s="111"/>
      <c r="LEW7" s="111"/>
      <c r="LEX7" s="111"/>
      <c r="LEY7" s="111"/>
      <c r="LEZ7" s="111"/>
      <c r="LFA7" s="111"/>
      <c r="LFB7" s="111"/>
      <c r="LFC7" s="111"/>
      <c r="LFD7" s="111"/>
      <c r="LFE7" s="111"/>
      <c r="LFF7" s="111"/>
      <c r="LFG7" s="111"/>
      <c r="LFH7" s="111"/>
      <c r="LFI7" s="111"/>
      <c r="LFJ7" s="111"/>
      <c r="LFK7" s="111"/>
      <c r="LFL7" s="111"/>
      <c r="LFM7" s="111"/>
      <c r="LFN7" s="111"/>
      <c r="LFO7" s="111"/>
      <c r="LFP7" s="111"/>
      <c r="LFQ7" s="111"/>
      <c r="LFR7" s="111"/>
      <c r="LFS7" s="111"/>
      <c r="LFT7" s="111"/>
      <c r="LFU7" s="111"/>
      <c r="LFV7" s="111"/>
      <c r="LFW7" s="111"/>
      <c r="LFX7" s="111"/>
      <c r="LFY7" s="111"/>
      <c r="LFZ7" s="111"/>
      <c r="LGA7" s="111"/>
      <c r="LGB7" s="111"/>
      <c r="LGC7" s="111"/>
      <c r="LGD7" s="111"/>
      <c r="LGE7" s="111"/>
      <c r="LGF7" s="111"/>
      <c r="LGG7" s="111"/>
      <c r="LGH7" s="111"/>
      <c r="LGI7" s="111"/>
      <c r="LGJ7" s="111"/>
      <c r="LGK7" s="111"/>
      <c r="LGL7" s="111"/>
      <c r="LGM7" s="111"/>
      <c r="LGN7" s="111"/>
      <c r="LGO7" s="111"/>
      <c r="LGP7" s="111"/>
      <c r="LGQ7" s="111"/>
      <c r="LGR7" s="111"/>
      <c r="LGS7" s="111"/>
      <c r="LGT7" s="111"/>
      <c r="LGU7" s="111"/>
      <c r="LGV7" s="111"/>
      <c r="LGW7" s="111"/>
      <c r="LGX7" s="111"/>
      <c r="LGY7" s="111"/>
      <c r="LGZ7" s="111"/>
      <c r="LHA7" s="111"/>
      <c r="LHB7" s="111"/>
      <c r="LHC7" s="111"/>
      <c r="LHD7" s="111"/>
      <c r="LHE7" s="111"/>
      <c r="LHF7" s="111"/>
      <c r="LHG7" s="111"/>
      <c r="LHH7" s="111"/>
      <c r="LHI7" s="111"/>
      <c r="LHJ7" s="111"/>
      <c r="LHK7" s="111"/>
      <c r="LHL7" s="111"/>
      <c r="LHM7" s="111"/>
      <c r="LHN7" s="111"/>
      <c r="LHO7" s="111"/>
      <c r="LHP7" s="111"/>
      <c r="LHQ7" s="111"/>
      <c r="LHR7" s="111"/>
      <c r="LHS7" s="111"/>
      <c r="LHT7" s="111"/>
      <c r="LHU7" s="111"/>
      <c r="LHV7" s="111"/>
      <c r="LHW7" s="111"/>
      <c r="LHX7" s="111"/>
      <c r="LHY7" s="111"/>
      <c r="LHZ7" s="111"/>
      <c r="LIA7" s="111"/>
      <c r="LIB7" s="111"/>
      <c r="LIC7" s="111"/>
      <c r="LID7" s="111"/>
      <c r="LIE7" s="111"/>
      <c r="LIF7" s="111"/>
      <c r="LIG7" s="111"/>
      <c r="LIH7" s="111"/>
      <c r="LII7" s="111"/>
      <c r="LIJ7" s="111"/>
      <c r="LIK7" s="111"/>
      <c r="LIL7" s="111"/>
      <c r="LIM7" s="111"/>
      <c r="LIN7" s="111"/>
      <c r="LIO7" s="111"/>
      <c r="LIP7" s="111"/>
      <c r="LIQ7" s="111"/>
      <c r="LIR7" s="111"/>
      <c r="LIS7" s="111"/>
      <c r="LIT7" s="111"/>
      <c r="LIU7" s="111"/>
      <c r="LIV7" s="111"/>
      <c r="LIW7" s="111"/>
      <c r="LIX7" s="111"/>
      <c r="LIY7" s="111"/>
      <c r="LIZ7" s="111"/>
      <c r="LJA7" s="111"/>
      <c r="LJB7" s="111"/>
      <c r="LJC7" s="111"/>
      <c r="LJD7" s="111"/>
      <c r="LJE7" s="111"/>
      <c r="LJF7" s="111"/>
      <c r="LJG7" s="111"/>
      <c r="LJH7" s="111"/>
      <c r="LJI7" s="111"/>
      <c r="LJJ7" s="111"/>
      <c r="LJK7" s="111"/>
      <c r="LJL7" s="111"/>
      <c r="LJM7" s="111"/>
      <c r="LJN7" s="111"/>
      <c r="LJO7" s="111"/>
      <c r="LJP7" s="111"/>
      <c r="LJQ7" s="111"/>
      <c r="LJR7" s="111"/>
      <c r="LJS7" s="111"/>
      <c r="LJT7" s="111"/>
      <c r="LJU7" s="111"/>
      <c r="LJV7" s="111"/>
      <c r="LJW7" s="111"/>
      <c r="LJX7" s="111"/>
      <c r="LJY7" s="111"/>
      <c r="LJZ7" s="111"/>
      <c r="LKA7" s="111"/>
      <c r="LKB7" s="111"/>
      <c r="LKC7" s="111"/>
      <c r="LKD7" s="111"/>
      <c r="LKE7" s="111"/>
      <c r="LKF7" s="111"/>
      <c r="LKG7" s="111"/>
      <c r="LKH7" s="111"/>
      <c r="LKI7" s="111"/>
      <c r="LKJ7" s="111"/>
      <c r="LKK7" s="111"/>
      <c r="LKL7" s="111"/>
      <c r="LKM7" s="111"/>
      <c r="LKN7" s="111"/>
      <c r="LKO7" s="111"/>
      <c r="LKP7" s="111"/>
      <c r="LKQ7" s="111"/>
      <c r="LKR7" s="111"/>
      <c r="LKS7" s="111"/>
      <c r="LKT7" s="111"/>
      <c r="LKU7" s="111"/>
      <c r="LKV7" s="111"/>
      <c r="LKW7" s="111"/>
      <c r="LKX7" s="111"/>
      <c r="LKY7" s="111"/>
      <c r="LKZ7" s="111"/>
      <c r="LLA7" s="111"/>
      <c r="LLB7" s="111"/>
      <c r="LLC7" s="111"/>
      <c r="LLD7" s="111"/>
      <c r="LLE7" s="111"/>
      <c r="LLF7" s="111"/>
      <c r="LLG7" s="111"/>
      <c r="LLH7" s="111"/>
      <c r="LLI7" s="111"/>
      <c r="LLJ7" s="111"/>
      <c r="LLK7" s="111"/>
      <c r="LLL7" s="111"/>
      <c r="LLM7" s="111"/>
      <c r="LLN7" s="111"/>
      <c r="LLO7" s="111"/>
      <c r="LLP7" s="111"/>
      <c r="LLQ7" s="111"/>
      <c r="LLR7" s="111"/>
      <c r="LLS7" s="111"/>
      <c r="LLT7" s="111"/>
      <c r="LLU7" s="111"/>
      <c r="LLV7" s="111"/>
      <c r="LLW7" s="111"/>
      <c r="LLX7" s="111"/>
      <c r="LLY7" s="111"/>
      <c r="LLZ7" s="111"/>
      <c r="LMA7" s="111"/>
      <c r="LMB7" s="111"/>
      <c r="LMC7" s="111"/>
      <c r="LMD7" s="111"/>
      <c r="LME7" s="111"/>
      <c r="LMF7" s="111"/>
      <c r="LMG7" s="111"/>
      <c r="LMH7" s="111"/>
      <c r="LMI7" s="111"/>
      <c r="LMJ7" s="111"/>
      <c r="LMK7" s="111"/>
      <c r="LML7" s="111"/>
      <c r="LMM7" s="111"/>
      <c r="LMN7" s="111"/>
      <c r="LMO7" s="111"/>
      <c r="LMP7" s="111"/>
      <c r="LMQ7" s="111"/>
      <c r="LMR7" s="111"/>
      <c r="LMS7" s="111"/>
      <c r="LMT7" s="111"/>
      <c r="LMU7" s="111"/>
      <c r="LMV7" s="111"/>
      <c r="LMW7" s="111"/>
      <c r="LMX7" s="111"/>
      <c r="LMY7" s="111"/>
      <c r="LMZ7" s="111"/>
      <c r="LNA7" s="111"/>
      <c r="LNB7" s="111"/>
      <c r="LNC7" s="111"/>
      <c r="LND7" s="111"/>
      <c r="LNE7" s="111"/>
      <c r="LNF7" s="111"/>
      <c r="LNG7" s="111"/>
      <c r="LNH7" s="111"/>
      <c r="LNI7" s="111"/>
      <c r="LNJ7" s="111"/>
      <c r="LNK7" s="111"/>
      <c r="LNL7" s="111"/>
      <c r="LNM7" s="111"/>
      <c r="LNN7" s="111"/>
      <c r="LNO7" s="111"/>
      <c r="LNP7" s="111"/>
      <c r="LNQ7" s="111"/>
      <c r="LNR7" s="111"/>
      <c r="LNS7" s="111"/>
      <c r="LNT7" s="111"/>
      <c r="LNU7" s="111"/>
      <c r="LNV7" s="111"/>
      <c r="LNW7" s="111"/>
      <c r="LNX7" s="111"/>
      <c r="LNY7" s="111"/>
      <c r="LNZ7" s="111"/>
      <c r="LOA7" s="111"/>
      <c r="LOB7" s="111"/>
      <c r="LOC7" s="111"/>
      <c r="LOD7" s="111"/>
      <c r="LOE7" s="111"/>
      <c r="LOF7" s="111"/>
      <c r="LOG7" s="111"/>
      <c r="LOH7" s="111"/>
      <c r="LOI7" s="111"/>
      <c r="LOJ7" s="111"/>
      <c r="LOK7" s="111"/>
      <c r="LOL7" s="111"/>
      <c r="LOM7" s="111"/>
      <c r="LON7" s="111"/>
      <c r="LOO7" s="111"/>
      <c r="LOP7" s="111"/>
      <c r="LOQ7" s="111"/>
      <c r="LOR7" s="111"/>
      <c r="LOS7" s="111"/>
      <c r="LOT7" s="111"/>
      <c r="LOU7" s="111"/>
      <c r="LOV7" s="111"/>
      <c r="LOW7" s="111"/>
      <c r="LOX7" s="111"/>
      <c r="LOY7" s="111"/>
      <c r="LOZ7" s="111"/>
      <c r="LPA7" s="111"/>
      <c r="LPB7" s="111"/>
      <c r="LPC7" s="111"/>
      <c r="LPD7" s="111"/>
      <c r="LPE7" s="111"/>
      <c r="LPF7" s="111"/>
      <c r="LPG7" s="111"/>
      <c r="LPH7" s="111"/>
      <c r="LPI7" s="111"/>
      <c r="LPJ7" s="111"/>
      <c r="LPK7" s="111"/>
      <c r="LPL7" s="111"/>
      <c r="LPM7" s="111"/>
      <c r="LPN7" s="111"/>
      <c r="LPO7" s="111"/>
      <c r="LPP7" s="111"/>
      <c r="LPQ7" s="111"/>
      <c r="LPR7" s="111"/>
      <c r="LPS7" s="111"/>
      <c r="LPT7" s="111"/>
      <c r="LPU7" s="111"/>
      <c r="LPV7" s="111"/>
      <c r="LPW7" s="111"/>
      <c r="LPX7" s="111"/>
      <c r="LPY7" s="111"/>
      <c r="LPZ7" s="111"/>
      <c r="LQA7" s="111"/>
      <c r="LQB7" s="111"/>
      <c r="LQC7" s="111"/>
      <c r="LQD7" s="111"/>
      <c r="LQE7" s="111"/>
      <c r="LQF7" s="111"/>
      <c r="LQG7" s="111"/>
      <c r="LQH7" s="111"/>
      <c r="LQI7" s="111"/>
      <c r="LQJ7" s="111"/>
      <c r="LQK7" s="111"/>
      <c r="LQL7" s="111"/>
      <c r="LQM7" s="111"/>
      <c r="LQN7" s="111"/>
      <c r="LQO7" s="111"/>
      <c r="LQP7" s="111"/>
      <c r="LQQ7" s="111"/>
      <c r="LQR7" s="111"/>
      <c r="LQS7" s="111"/>
      <c r="LQT7" s="111"/>
      <c r="LQU7" s="111"/>
      <c r="LQV7" s="111"/>
      <c r="LQW7" s="111"/>
      <c r="LQX7" s="111"/>
      <c r="LQY7" s="111"/>
      <c r="LQZ7" s="111"/>
      <c r="LRA7" s="111"/>
      <c r="LRB7" s="111"/>
      <c r="LRC7" s="111"/>
      <c r="LRD7" s="111"/>
      <c r="LRE7" s="111"/>
      <c r="LRF7" s="111"/>
      <c r="LRG7" s="111"/>
      <c r="LRH7" s="111"/>
      <c r="LRI7" s="111"/>
      <c r="LRJ7" s="111"/>
      <c r="LRK7" s="111"/>
      <c r="LRL7" s="111"/>
      <c r="LRM7" s="111"/>
      <c r="LRN7" s="111"/>
      <c r="LRO7" s="111"/>
      <c r="LRP7" s="111"/>
      <c r="LRQ7" s="111"/>
      <c r="LRR7" s="111"/>
      <c r="LRS7" s="111"/>
      <c r="LRT7" s="111"/>
      <c r="LRU7" s="111"/>
      <c r="LRV7" s="111"/>
      <c r="LRW7" s="111"/>
      <c r="LRX7" s="111"/>
      <c r="LRY7" s="111"/>
      <c r="LRZ7" s="111"/>
      <c r="LSA7" s="111"/>
      <c r="LSB7" s="111"/>
      <c r="LSC7" s="111"/>
      <c r="LSD7" s="111"/>
      <c r="LSE7" s="111"/>
      <c r="LSF7" s="111"/>
      <c r="LSG7" s="111"/>
      <c r="LSH7" s="111"/>
      <c r="LSI7" s="111"/>
      <c r="LSJ7" s="111"/>
      <c r="LSK7" s="111"/>
      <c r="LSL7" s="111"/>
      <c r="LSM7" s="111"/>
      <c r="LSN7" s="111"/>
      <c r="LSO7" s="111"/>
      <c r="LSP7" s="111"/>
      <c r="LSQ7" s="111"/>
      <c r="LSR7" s="111"/>
      <c r="LSS7" s="111"/>
      <c r="LST7" s="111"/>
      <c r="LSU7" s="111"/>
      <c r="LSV7" s="111"/>
      <c r="LSW7" s="111"/>
      <c r="LSX7" s="111"/>
      <c r="LSY7" s="111"/>
      <c r="LSZ7" s="111"/>
      <c r="LTA7" s="111"/>
      <c r="LTB7" s="111"/>
      <c r="LTC7" s="111"/>
      <c r="LTD7" s="111"/>
      <c r="LTE7" s="111"/>
      <c r="LTF7" s="111"/>
      <c r="LTG7" s="111"/>
      <c r="LTH7" s="111"/>
      <c r="LTI7" s="111"/>
      <c r="LTJ7" s="111"/>
      <c r="LTK7" s="111"/>
      <c r="LTL7" s="111"/>
      <c r="LTM7" s="111"/>
      <c r="LTN7" s="111"/>
      <c r="LTO7" s="111"/>
      <c r="LTP7" s="111"/>
      <c r="LTQ7" s="111"/>
      <c r="LTR7" s="111"/>
      <c r="LTS7" s="111"/>
      <c r="LTT7" s="111"/>
      <c r="LTU7" s="111"/>
      <c r="LTV7" s="111"/>
      <c r="LTW7" s="111"/>
      <c r="LTX7" s="111"/>
      <c r="LTY7" s="111"/>
      <c r="LTZ7" s="111"/>
      <c r="LUA7" s="111"/>
      <c r="LUB7" s="111"/>
      <c r="LUC7" s="111"/>
      <c r="LUD7" s="111"/>
      <c r="LUE7" s="111"/>
      <c r="LUF7" s="111"/>
      <c r="LUG7" s="111"/>
      <c r="LUH7" s="111"/>
      <c r="LUI7" s="111"/>
      <c r="LUJ7" s="111"/>
      <c r="LUK7" s="111"/>
      <c r="LUL7" s="111"/>
      <c r="LUM7" s="111"/>
      <c r="LUN7" s="111"/>
      <c r="LUO7" s="111"/>
      <c r="LUP7" s="111"/>
      <c r="LUQ7" s="111"/>
      <c r="LUR7" s="111"/>
      <c r="LUS7" s="111"/>
      <c r="LUT7" s="111"/>
      <c r="LUU7" s="111"/>
      <c r="LUV7" s="111"/>
      <c r="LUW7" s="111"/>
      <c r="LUX7" s="111"/>
      <c r="LUY7" s="111"/>
      <c r="LUZ7" s="111"/>
      <c r="LVA7" s="111"/>
      <c r="LVB7" s="111"/>
      <c r="LVC7" s="111"/>
      <c r="LVD7" s="111"/>
      <c r="LVE7" s="111"/>
      <c r="LVF7" s="111"/>
      <c r="LVG7" s="111"/>
      <c r="LVH7" s="111"/>
      <c r="LVI7" s="111"/>
      <c r="LVJ7" s="111"/>
      <c r="LVK7" s="111"/>
      <c r="LVL7" s="111"/>
      <c r="LVM7" s="111"/>
      <c r="LVN7" s="111"/>
      <c r="LVO7" s="111"/>
      <c r="LVP7" s="111"/>
      <c r="LVQ7" s="111"/>
      <c r="LVR7" s="111"/>
      <c r="LVS7" s="111"/>
      <c r="LVT7" s="111"/>
      <c r="LVU7" s="111"/>
      <c r="LVV7" s="111"/>
      <c r="LVW7" s="111"/>
      <c r="LVX7" s="111"/>
      <c r="LVY7" s="111"/>
      <c r="LVZ7" s="111"/>
      <c r="LWA7" s="111"/>
      <c r="LWB7" s="111"/>
      <c r="LWC7" s="111"/>
      <c r="LWD7" s="111"/>
      <c r="LWE7" s="111"/>
      <c r="LWF7" s="111"/>
      <c r="LWG7" s="111"/>
      <c r="LWH7" s="111"/>
      <c r="LWI7" s="111"/>
      <c r="LWJ7" s="111"/>
      <c r="LWK7" s="111"/>
      <c r="LWL7" s="111"/>
      <c r="LWM7" s="111"/>
      <c r="LWN7" s="111"/>
      <c r="LWO7" s="111"/>
      <c r="LWP7" s="111"/>
      <c r="LWQ7" s="111"/>
      <c r="LWR7" s="111"/>
      <c r="LWS7" s="111"/>
      <c r="LWT7" s="111"/>
      <c r="LWU7" s="111"/>
      <c r="LWV7" s="111"/>
      <c r="LWW7" s="111"/>
      <c r="LWX7" s="111"/>
      <c r="LWY7" s="111"/>
      <c r="LWZ7" s="111"/>
      <c r="LXA7" s="111"/>
      <c r="LXB7" s="111"/>
      <c r="LXC7" s="111"/>
      <c r="LXD7" s="111"/>
      <c r="LXE7" s="111"/>
      <c r="LXF7" s="111"/>
      <c r="LXG7" s="111"/>
      <c r="LXH7" s="111"/>
      <c r="LXI7" s="111"/>
      <c r="LXJ7" s="111"/>
      <c r="LXK7" s="111"/>
      <c r="LXL7" s="111"/>
      <c r="LXM7" s="111"/>
      <c r="LXN7" s="111"/>
      <c r="LXO7" s="111"/>
      <c r="LXP7" s="111"/>
      <c r="LXQ7" s="111"/>
      <c r="LXR7" s="111"/>
      <c r="LXS7" s="111"/>
      <c r="LXT7" s="111"/>
      <c r="LXU7" s="111"/>
      <c r="LXV7" s="111"/>
      <c r="LXW7" s="111"/>
      <c r="LXX7" s="111"/>
      <c r="LXY7" s="111"/>
      <c r="LXZ7" s="111"/>
      <c r="LYA7" s="111"/>
      <c r="LYB7" s="111"/>
      <c r="LYC7" s="111"/>
      <c r="LYD7" s="111"/>
      <c r="LYE7" s="111"/>
      <c r="LYF7" s="111"/>
      <c r="LYG7" s="111"/>
      <c r="LYH7" s="111"/>
      <c r="LYI7" s="111"/>
      <c r="LYJ7" s="111"/>
      <c r="LYK7" s="111"/>
      <c r="LYL7" s="111"/>
      <c r="LYM7" s="111"/>
      <c r="LYN7" s="111"/>
      <c r="LYO7" s="111"/>
      <c r="LYP7" s="111"/>
      <c r="LYQ7" s="111"/>
      <c r="LYR7" s="111"/>
      <c r="LYS7" s="111"/>
      <c r="LYT7" s="111"/>
      <c r="LYU7" s="111"/>
      <c r="LYV7" s="111"/>
      <c r="LYW7" s="111"/>
      <c r="LYX7" s="111"/>
      <c r="LYY7" s="111"/>
      <c r="LYZ7" s="111"/>
      <c r="LZA7" s="111"/>
      <c r="LZB7" s="111"/>
      <c r="LZC7" s="111"/>
      <c r="LZD7" s="111"/>
      <c r="LZE7" s="111"/>
      <c r="LZF7" s="111"/>
      <c r="LZG7" s="111"/>
      <c r="LZH7" s="111"/>
      <c r="LZI7" s="111"/>
      <c r="LZJ7" s="111"/>
      <c r="LZK7" s="111"/>
      <c r="LZL7" s="111"/>
      <c r="LZM7" s="111"/>
      <c r="LZN7" s="111"/>
      <c r="LZO7" s="111"/>
      <c r="LZP7" s="111"/>
      <c r="LZQ7" s="111"/>
      <c r="LZR7" s="111"/>
      <c r="LZS7" s="111"/>
      <c r="LZT7" s="111"/>
      <c r="LZU7" s="111"/>
      <c r="LZV7" s="111"/>
      <c r="LZW7" s="111"/>
      <c r="LZX7" s="111"/>
      <c r="LZY7" s="111"/>
      <c r="LZZ7" s="111"/>
      <c r="MAA7" s="111"/>
      <c r="MAB7" s="111"/>
      <c r="MAC7" s="111"/>
      <c r="MAD7" s="111"/>
      <c r="MAE7" s="111"/>
      <c r="MAF7" s="111"/>
      <c r="MAG7" s="111"/>
      <c r="MAH7" s="111"/>
      <c r="MAI7" s="111"/>
      <c r="MAJ7" s="111"/>
      <c r="MAK7" s="111"/>
      <c r="MAL7" s="111"/>
      <c r="MAM7" s="111"/>
      <c r="MAN7" s="111"/>
      <c r="MAO7" s="111"/>
      <c r="MAP7" s="111"/>
      <c r="MAQ7" s="111"/>
      <c r="MAR7" s="111"/>
      <c r="MAS7" s="111"/>
      <c r="MAT7" s="111"/>
      <c r="MAU7" s="111"/>
      <c r="MAV7" s="111"/>
      <c r="MAW7" s="111"/>
      <c r="MAX7" s="111"/>
      <c r="MAY7" s="111"/>
      <c r="MAZ7" s="111"/>
      <c r="MBA7" s="111"/>
      <c r="MBB7" s="111"/>
      <c r="MBC7" s="111"/>
      <c r="MBD7" s="111"/>
      <c r="MBE7" s="111"/>
      <c r="MBF7" s="111"/>
      <c r="MBG7" s="111"/>
      <c r="MBH7" s="111"/>
      <c r="MBI7" s="111"/>
      <c r="MBJ7" s="111"/>
      <c r="MBK7" s="111"/>
      <c r="MBL7" s="111"/>
      <c r="MBM7" s="111"/>
      <c r="MBN7" s="111"/>
      <c r="MBO7" s="111"/>
      <c r="MBP7" s="111"/>
      <c r="MBQ7" s="111"/>
      <c r="MBR7" s="111"/>
      <c r="MBS7" s="111"/>
      <c r="MBT7" s="111"/>
      <c r="MBU7" s="111"/>
      <c r="MBV7" s="111"/>
      <c r="MBW7" s="111"/>
      <c r="MBX7" s="111"/>
      <c r="MBY7" s="111"/>
      <c r="MBZ7" s="111"/>
      <c r="MCA7" s="111"/>
      <c r="MCB7" s="111"/>
      <c r="MCC7" s="111"/>
      <c r="MCD7" s="111"/>
      <c r="MCE7" s="111"/>
      <c r="MCF7" s="111"/>
      <c r="MCG7" s="111"/>
      <c r="MCH7" s="111"/>
      <c r="MCI7" s="111"/>
      <c r="MCJ7" s="111"/>
      <c r="MCK7" s="111"/>
      <c r="MCL7" s="111"/>
      <c r="MCM7" s="111"/>
      <c r="MCN7" s="111"/>
      <c r="MCO7" s="111"/>
      <c r="MCP7" s="111"/>
      <c r="MCQ7" s="111"/>
      <c r="MCR7" s="111"/>
      <c r="MCS7" s="111"/>
      <c r="MCT7" s="111"/>
      <c r="MCU7" s="111"/>
      <c r="MCV7" s="111"/>
      <c r="MCW7" s="111"/>
      <c r="MCX7" s="111"/>
      <c r="MCY7" s="111"/>
      <c r="MCZ7" s="111"/>
      <c r="MDA7" s="111"/>
      <c r="MDB7" s="111"/>
      <c r="MDC7" s="111"/>
      <c r="MDD7" s="111"/>
      <c r="MDE7" s="111"/>
      <c r="MDF7" s="111"/>
      <c r="MDG7" s="111"/>
      <c r="MDH7" s="111"/>
      <c r="MDI7" s="111"/>
      <c r="MDJ7" s="111"/>
      <c r="MDK7" s="111"/>
      <c r="MDL7" s="111"/>
      <c r="MDM7" s="111"/>
      <c r="MDN7" s="111"/>
      <c r="MDO7" s="111"/>
      <c r="MDP7" s="111"/>
      <c r="MDQ7" s="111"/>
      <c r="MDR7" s="111"/>
      <c r="MDS7" s="111"/>
      <c r="MDT7" s="111"/>
      <c r="MDU7" s="111"/>
      <c r="MDV7" s="111"/>
      <c r="MDW7" s="111"/>
      <c r="MDX7" s="111"/>
      <c r="MDY7" s="111"/>
      <c r="MDZ7" s="111"/>
      <c r="MEA7" s="111"/>
      <c r="MEB7" s="111"/>
      <c r="MEC7" s="111"/>
      <c r="MED7" s="111"/>
      <c r="MEE7" s="111"/>
      <c r="MEF7" s="111"/>
      <c r="MEG7" s="111"/>
      <c r="MEH7" s="111"/>
      <c r="MEI7" s="111"/>
      <c r="MEJ7" s="111"/>
      <c r="MEK7" s="111"/>
      <c r="MEL7" s="111"/>
      <c r="MEM7" s="111"/>
      <c r="MEN7" s="111"/>
      <c r="MEO7" s="111"/>
      <c r="MEP7" s="111"/>
      <c r="MEQ7" s="111"/>
      <c r="MER7" s="111"/>
      <c r="MES7" s="111"/>
      <c r="MET7" s="111"/>
      <c r="MEU7" s="111"/>
      <c r="MEV7" s="111"/>
      <c r="MEW7" s="111"/>
      <c r="MEX7" s="111"/>
      <c r="MEY7" s="111"/>
      <c r="MEZ7" s="111"/>
      <c r="MFA7" s="111"/>
      <c r="MFB7" s="111"/>
      <c r="MFC7" s="111"/>
      <c r="MFD7" s="111"/>
      <c r="MFE7" s="111"/>
      <c r="MFF7" s="111"/>
      <c r="MFG7" s="111"/>
      <c r="MFH7" s="111"/>
      <c r="MFI7" s="111"/>
      <c r="MFJ7" s="111"/>
      <c r="MFK7" s="111"/>
      <c r="MFL7" s="111"/>
      <c r="MFM7" s="111"/>
      <c r="MFN7" s="111"/>
      <c r="MFO7" s="111"/>
      <c r="MFP7" s="111"/>
      <c r="MFQ7" s="111"/>
      <c r="MFR7" s="111"/>
      <c r="MFS7" s="111"/>
      <c r="MFT7" s="111"/>
      <c r="MFU7" s="111"/>
      <c r="MFV7" s="111"/>
      <c r="MFW7" s="111"/>
      <c r="MFX7" s="111"/>
      <c r="MFY7" s="111"/>
      <c r="MFZ7" s="111"/>
      <c r="MGA7" s="111"/>
      <c r="MGB7" s="111"/>
      <c r="MGC7" s="111"/>
      <c r="MGD7" s="111"/>
      <c r="MGE7" s="111"/>
      <c r="MGF7" s="111"/>
      <c r="MGG7" s="111"/>
      <c r="MGH7" s="111"/>
      <c r="MGI7" s="111"/>
      <c r="MGJ7" s="111"/>
      <c r="MGK7" s="111"/>
      <c r="MGL7" s="111"/>
      <c r="MGM7" s="111"/>
      <c r="MGN7" s="111"/>
      <c r="MGO7" s="111"/>
      <c r="MGP7" s="111"/>
      <c r="MGQ7" s="111"/>
      <c r="MGR7" s="111"/>
      <c r="MGS7" s="111"/>
      <c r="MGT7" s="111"/>
      <c r="MGU7" s="111"/>
      <c r="MGV7" s="111"/>
      <c r="MGW7" s="111"/>
      <c r="MGX7" s="111"/>
      <c r="MGY7" s="111"/>
      <c r="MGZ7" s="111"/>
      <c r="MHA7" s="111"/>
      <c r="MHB7" s="111"/>
      <c r="MHC7" s="111"/>
      <c r="MHD7" s="111"/>
      <c r="MHE7" s="111"/>
      <c r="MHF7" s="111"/>
      <c r="MHG7" s="111"/>
      <c r="MHH7" s="111"/>
      <c r="MHI7" s="111"/>
      <c r="MHJ7" s="111"/>
      <c r="MHK7" s="111"/>
      <c r="MHL7" s="111"/>
      <c r="MHM7" s="111"/>
      <c r="MHN7" s="111"/>
      <c r="MHO7" s="111"/>
      <c r="MHP7" s="111"/>
      <c r="MHQ7" s="111"/>
      <c r="MHR7" s="111"/>
      <c r="MHS7" s="111"/>
      <c r="MHT7" s="111"/>
      <c r="MHU7" s="111"/>
      <c r="MHV7" s="111"/>
      <c r="MHW7" s="111"/>
      <c r="MHX7" s="111"/>
      <c r="MHY7" s="111"/>
      <c r="MHZ7" s="111"/>
      <c r="MIA7" s="111"/>
      <c r="MIB7" s="111"/>
      <c r="MIC7" s="111"/>
      <c r="MID7" s="111"/>
      <c r="MIE7" s="111"/>
      <c r="MIF7" s="111"/>
      <c r="MIG7" s="111"/>
      <c r="MIH7" s="111"/>
      <c r="MII7" s="111"/>
      <c r="MIJ7" s="111"/>
      <c r="MIK7" s="111"/>
      <c r="MIL7" s="111"/>
      <c r="MIM7" s="111"/>
      <c r="MIN7" s="111"/>
      <c r="MIO7" s="111"/>
      <c r="MIP7" s="111"/>
      <c r="MIQ7" s="111"/>
      <c r="MIR7" s="111"/>
      <c r="MIS7" s="111"/>
      <c r="MIT7" s="111"/>
      <c r="MIU7" s="111"/>
      <c r="MIV7" s="111"/>
      <c r="MIW7" s="111"/>
      <c r="MIX7" s="111"/>
      <c r="MIY7" s="111"/>
      <c r="MIZ7" s="111"/>
      <c r="MJA7" s="111"/>
      <c r="MJB7" s="111"/>
      <c r="MJC7" s="111"/>
      <c r="MJD7" s="111"/>
      <c r="MJE7" s="111"/>
      <c r="MJF7" s="111"/>
      <c r="MJG7" s="111"/>
      <c r="MJH7" s="111"/>
      <c r="MJI7" s="111"/>
      <c r="MJJ7" s="111"/>
      <c r="MJK7" s="111"/>
      <c r="MJL7" s="111"/>
      <c r="MJM7" s="111"/>
      <c r="MJN7" s="111"/>
      <c r="MJO7" s="111"/>
      <c r="MJP7" s="111"/>
      <c r="MJQ7" s="111"/>
      <c r="MJR7" s="111"/>
      <c r="MJS7" s="111"/>
      <c r="MJT7" s="111"/>
      <c r="MJU7" s="111"/>
      <c r="MJV7" s="111"/>
      <c r="MJW7" s="111"/>
      <c r="MJX7" s="111"/>
      <c r="MJY7" s="111"/>
      <c r="MJZ7" s="111"/>
      <c r="MKA7" s="111"/>
      <c r="MKB7" s="111"/>
      <c r="MKC7" s="111"/>
      <c r="MKD7" s="111"/>
      <c r="MKE7" s="111"/>
      <c r="MKF7" s="111"/>
      <c r="MKG7" s="111"/>
      <c r="MKH7" s="111"/>
      <c r="MKI7" s="111"/>
      <c r="MKJ7" s="111"/>
      <c r="MKK7" s="111"/>
      <c r="MKL7" s="111"/>
      <c r="MKM7" s="111"/>
      <c r="MKN7" s="111"/>
      <c r="MKO7" s="111"/>
      <c r="MKP7" s="111"/>
      <c r="MKQ7" s="111"/>
      <c r="MKR7" s="111"/>
      <c r="MKS7" s="111"/>
      <c r="MKT7" s="111"/>
      <c r="MKU7" s="111"/>
      <c r="MKV7" s="111"/>
      <c r="MKW7" s="111"/>
      <c r="MKX7" s="111"/>
      <c r="MKY7" s="111"/>
      <c r="MKZ7" s="111"/>
      <c r="MLA7" s="111"/>
      <c r="MLB7" s="111"/>
      <c r="MLC7" s="111"/>
      <c r="MLD7" s="111"/>
      <c r="MLE7" s="111"/>
      <c r="MLF7" s="111"/>
      <c r="MLG7" s="111"/>
      <c r="MLH7" s="111"/>
      <c r="MLI7" s="111"/>
      <c r="MLJ7" s="111"/>
      <c r="MLK7" s="111"/>
      <c r="MLL7" s="111"/>
      <c r="MLM7" s="111"/>
      <c r="MLN7" s="111"/>
      <c r="MLO7" s="111"/>
      <c r="MLP7" s="111"/>
      <c r="MLQ7" s="111"/>
      <c r="MLR7" s="111"/>
      <c r="MLS7" s="111"/>
      <c r="MLT7" s="111"/>
      <c r="MLU7" s="111"/>
      <c r="MLV7" s="111"/>
      <c r="MLW7" s="111"/>
      <c r="MLX7" s="111"/>
      <c r="MLY7" s="111"/>
      <c r="MLZ7" s="111"/>
      <c r="MMA7" s="111"/>
      <c r="MMB7" s="111"/>
      <c r="MMC7" s="111"/>
      <c r="MMD7" s="111"/>
      <c r="MME7" s="111"/>
      <c r="MMF7" s="111"/>
      <c r="MMG7" s="111"/>
      <c r="MMH7" s="111"/>
      <c r="MMI7" s="111"/>
      <c r="MMJ7" s="111"/>
      <c r="MMK7" s="111"/>
      <c r="MML7" s="111"/>
      <c r="MMM7" s="111"/>
      <c r="MMN7" s="111"/>
      <c r="MMO7" s="111"/>
      <c r="MMP7" s="111"/>
      <c r="MMQ7" s="111"/>
      <c r="MMR7" s="111"/>
      <c r="MMS7" s="111"/>
      <c r="MMT7" s="111"/>
      <c r="MMU7" s="111"/>
      <c r="MMV7" s="111"/>
      <c r="MMW7" s="111"/>
      <c r="MMX7" s="111"/>
      <c r="MMY7" s="111"/>
      <c r="MMZ7" s="111"/>
      <c r="MNA7" s="111"/>
      <c r="MNB7" s="111"/>
      <c r="MNC7" s="111"/>
      <c r="MND7" s="111"/>
      <c r="MNE7" s="111"/>
      <c r="MNF7" s="111"/>
      <c r="MNG7" s="111"/>
      <c r="MNH7" s="111"/>
      <c r="MNI7" s="111"/>
      <c r="MNJ7" s="111"/>
      <c r="MNK7" s="111"/>
      <c r="MNL7" s="111"/>
      <c r="MNM7" s="111"/>
      <c r="MNN7" s="111"/>
      <c r="MNO7" s="111"/>
      <c r="MNP7" s="111"/>
      <c r="MNQ7" s="111"/>
      <c r="MNR7" s="111"/>
      <c r="MNS7" s="111"/>
      <c r="MNT7" s="111"/>
      <c r="MNU7" s="111"/>
      <c r="MNV7" s="111"/>
      <c r="MNW7" s="111"/>
      <c r="MNX7" s="111"/>
      <c r="MNY7" s="111"/>
      <c r="MNZ7" s="111"/>
      <c r="MOA7" s="111"/>
      <c r="MOB7" s="111"/>
      <c r="MOC7" s="111"/>
      <c r="MOD7" s="111"/>
      <c r="MOE7" s="111"/>
      <c r="MOF7" s="111"/>
      <c r="MOG7" s="111"/>
      <c r="MOH7" s="111"/>
      <c r="MOI7" s="111"/>
      <c r="MOJ7" s="111"/>
      <c r="MOK7" s="111"/>
      <c r="MOL7" s="111"/>
      <c r="MOM7" s="111"/>
      <c r="MON7" s="111"/>
      <c r="MOO7" s="111"/>
      <c r="MOP7" s="111"/>
      <c r="MOQ7" s="111"/>
      <c r="MOR7" s="111"/>
      <c r="MOS7" s="111"/>
      <c r="MOT7" s="111"/>
      <c r="MOU7" s="111"/>
      <c r="MOV7" s="111"/>
      <c r="MOW7" s="111"/>
      <c r="MOX7" s="111"/>
      <c r="MOY7" s="111"/>
      <c r="MOZ7" s="111"/>
      <c r="MPA7" s="111"/>
      <c r="MPB7" s="111"/>
      <c r="MPC7" s="111"/>
      <c r="MPD7" s="111"/>
      <c r="MPE7" s="111"/>
      <c r="MPF7" s="111"/>
      <c r="MPG7" s="111"/>
      <c r="MPH7" s="111"/>
      <c r="MPI7" s="111"/>
      <c r="MPJ7" s="111"/>
      <c r="MPK7" s="111"/>
      <c r="MPL7" s="111"/>
      <c r="MPM7" s="111"/>
      <c r="MPN7" s="111"/>
      <c r="MPO7" s="111"/>
      <c r="MPP7" s="111"/>
      <c r="MPQ7" s="111"/>
      <c r="MPR7" s="111"/>
      <c r="MPS7" s="111"/>
      <c r="MPT7" s="111"/>
      <c r="MPU7" s="111"/>
      <c r="MPV7" s="111"/>
      <c r="MPW7" s="111"/>
      <c r="MPX7" s="111"/>
      <c r="MPY7" s="111"/>
      <c r="MPZ7" s="111"/>
      <c r="MQA7" s="111"/>
      <c r="MQB7" s="111"/>
      <c r="MQC7" s="111"/>
      <c r="MQD7" s="111"/>
      <c r="MQE7" s="111"/>
      <c r="MQF7" s="111"/>
      <c r="MQG7" s="111"/>
      <c r="MQH7" s="111"/>
      <c r="MQI7" s="111"/>
      <c r="MQJ7" s="111"/>
      <c r="MQK7" s="111"/>
      <c r="MQL7" s="111"/>
      <c r="MQM7" s="111"/>
      <c r="MQN7" s="111"/>
      <c r="MQO7" s="111"/>
      <c r="MQP7" s="111"/>
      <c r="MQQ7" s="111"/>
      <c r="MQR7" s="111"/>
      <c r="MQS7" s="111"/>
      <c r="MQT7" s="111"/>
      <c r="MQU7" s="111"/>
      <c r="MQV7" s="111"/>
      <c r="MQW7" s="111"/>
      <c r="MQX7" s="111"/>
      <c r="MQY7" s="111"/>
      <c r="MQZ7" s="111"/>
      <c r="MRA7" s="111"/>
      <c r="MRB7" s="111"/>
      <c r="MRC7" s="111"/>
      <c r="MRD7" s="111"/>
      <c r="MRE7" s="111"/>
      <c r="MRF7" s="111"/>
      <c r="MRG7" s="111"/>
      <c r="MRH7" s="111"/>
      <c r="MRI7" s="111"/>
      <c r="MRJ7" s="111"/>
      <c r="MRK7" s="111"/>
      <c r="MRL7" s="111"/>
      <c r="MRM7" s="111"/>
      <c r="MRN7" s="111"/>
      <c r="MRO7" s="111"/>
      <c r="MRP7" s="111"/>
      <c r="MRQ7" s="111"/>
      <c r="MRR7" s="111"/>
      <c r="MRS7" s="111"/>
      <c r="MRT7" s="111"/>
      <c r="MRU7" s="111"/>
      <c r="MRV7" s="111"/>
      <c r="MRW7" s="111"/>
      <c r="MRX7" s="111"/>
      <c r="MRY7" s="111"/>
      <c r="MRZ7" s="111"/>
      <c r="MSA7" s="111"/>
      <c r="MSB7" s="111"/>
      <c r="MSC7" s="111"/>
      <c r="MSD7" s="111"/>
      <c r="MSE7" s="111"/>
      <c r="MSF7" s="111"/>
      <c r="MSG7" s="111"/>
      <c r="MSH7" s="111"/>
      <c r="MSI7" s="111"/>
      <c r="MSJ7" s="111"/>
      <c r="MSK7" s="111"/>
      <c r="MSL7" s="111"/>
      <c r="MSM7" s="111"/>
      <c r="MSN7" s="111"/>
      <c r="MSO7" s="111"/>
      <c r="MSP7" s="111"/>
      <c r="MSQ7" s="111"/>
      <c r="MSR7" s="111"/>
      <c r="MSS7" s="111"/>
      <c r="MST7" s="111"/>
      <c r="MSU7" s="111"/>
      <c r="MSV7" s="111"/>
      <c r="MSW7" s="111"/>
      <c r="MSX7" s="111"/>
      <c r="MSY7" s="111"/>
      <c r="MSZ7" s="111"/>
      <c r="MTA7" s="111"/>
      <c r="MTB7" s="111"/>
      <c r="MTC7" s="111"/>
      <c r="MTD7" s="111"/>
      <c r="MTE7" s="111"/>
      <c r="MTF7" s="111"/>
      <c r="MTG7" s="111"/>
      <c r="MTH7" s="111"/>
      <c r="MTI7" s="111"/>
      <c r="MTJ7" s="111"/>
      <c r="MTK7" s="111"/>
      <c r="MTL7" s="111"/>
      <c r="MTM7" s="111"/>
      <c r="MTN7" s="111"/>
      <c r="MTO7" s="111"/>
      <c r="MTP7" s="111"/>
      <c r="MTQ7" s="111"/>
      <c r="MTR7" s="111"/>
      <c r="MTS7" s="111"/>
      <c r="MTT7" s="111"/>
      <c r="MTU7" s="111"/>
      <c r="MTV7" s="111"/>
      <c r="MTW7" s="111"/>
      <c r="MTX7" s="111"/>
      <c r="MTY7" s="111"/>
      <c r="MTZ7" s="111"/>
      <c r="MUA7" s="111"/>
      <c r="MUB7" s="111"/>
      <c r="MUC7" s="111"/>
      <c r="MUD7" s="111"/>
      <c r="MUE7" s="111"/>
      <c r="MUF7" s="111"/>
      <c r="MUG7" s="111"/>
      <c r="MUH7" s="111"/>
      <c r="MUI7" s="111"/>
      <c r="MUJ7" s="111"/>
      <c r="MUK7" s="111"/>
      <c r="MUL7" s="111"/>
      <c r="MUM7" s="111"/>
      <c r="MUN7" s="111"/>
      <c r="MUO7" s="111"/>
      <c r="MUP7" s="111"/>
      <c r="MUQ7" s="111"/>
      <c r="MUR7" s="111"/>
      <c r="MUS7" s="111"/>
      <c r="MUT7" s="111"/>
      <c r="MUU7" s="111"/>
      <c r="MUV7" s="111"/>
      <c r="MUW7" s="111"/>
      <c r="MUX7" s="111"/>
      <c r="MUY7" s="111"/>
      <c r="MUZ7" s="111"/>
      <c r="MVA7" s="111"/>
      <c r="MVB7" s="111"/>
      <c r="MVC7" s="111"/>
      <c r="MVD7" s="111"/>
      <c r="MVE7" s="111"/>
      <c r="MVF7" s="111"/>
      <c r="MVG7" s="111"/>
      <c r="MVH7" s="111"/>
      <c r="MVI7" s="111"/>
      <c r="MVJ7" s="111"/>
      <c r="MVK7" s="111"/>
      <c r="MVL7" s="111"/>
      <c r="MVM7" s="111"/>
      <c r="MVN7" s="111"/>
      <c r="MVO7" s="111"/>
      <c r="MVP7" s="111"/>
      <c r="MVQ7" s="111"/>
      <c r="MVR7" s="111"/>
      <c r="MVS7" s="111"/>
      <c r="MVT7" s="111"/>
      <c r="MVU7" s="111"/>
      <c r="MVV7" s="111"/>
      <c r="MVW7" s="111"/>
      <c r="MVX7" s="111"/>
      <c r="MVY7" s="111"/>
      <c r="MVZ7" s="111"/>
      <c r="MWA7" s="111"/>
      <c r="MWB7" s="111"/>
      <c r="MWC7" s="111"/>
      <c r="MWD7" s="111"/>
      <c r="MWE7" s="111"/>
      <c r="MWF7" s="111"/>
      <c r="MWG7" s="111"/>
      <c r="MWH7" s="111"/>
      <c r="MWI7" s="111"/>
      <c r="MWJ7" s="111"/>
      <c r="MWK7" s="111"/>
      <c r="MWL7" s="111"/>
      <c r="MWM7" s="111"/>
      <c r="MWN7" s="111"/>
      <c r="MWO7" s="111"/>
      <c r="MWP7" s="111"/>
      <c r="MWQ7" s="111"/>
      <c r="MWR7" s="111"/>
      <c r="MWS7" s="111"/>
      <c r="MWT7" s="111"/>
      <c r="MWU7" s="111"/>
      <c r="MWV7" s="111"/>
      <c r="MWW7" s="111"/>
      <c r="MWX7" s="111"/>
      <c r="MWY7" s="111"/>
      <c r="MWZ7" s="111"/>
      <c r="MXA7" s="111"/>
      <c r="MXB7" s="111"/>
      <c r="MXC7" s="111"/>
      <c r="MXD7" s="111"/>
      <c r="MXE7" s="111"/>
      <c r="MXF7" s="111"/>
      <c r="MXG7" s="111"/>
      <c r="MXH7" s="111"/>
      <c r="MXI7" s="111"/>
      <c r="MXJ7" s="111"/>
      <c r="MXK7" s="111"/>
      <c r="MXL7" s="111"/>
      <c r="MXM7" s="111"/>
      <c r="MXN7" s="111"/>
      <c r="MXO7" s="111"/>
      <c r="MXP7" s="111"/>
      <c r="MXQ7" s="111"/>
      <c r="MXR7" s="111"/>
      <c r="MXS7" s="111"/>
      <c r="MXT7" s="111"/>
      <c r="MXU7" s="111"/>
      <c r="MXV7" s="111"/>
      <c r="MXW7" s="111"/>
      <c r="MXX7" s="111"/>
      <c r="MXY7" s="111"/>
      <c r="MXZ7" s="111"/>
      <c r="MYA7" s="111"/>
      <c r="MYB7" s="111"/>
      <c r="MYC7" s="111"/>
      <c r="MYD7" s="111"/>
      <c r="MYE7" s="111"/>
      <c r="MYF7" s="111"/>
      <c r="MYG7" s="111"/>
      <c r="MYH7" s="111"/>
      <c r="MYI7" s="111"/>
      <c r="MYJ7" s="111"/>
      <c r="MYK7" s="111"/>
      <c r="MYL7" s="111"/>
      <c r="MYM7" s="111"/>
      <c r="MYN7" s="111"/>
      <c r="MYO7" s="111"/>
      <c r="MYP7" s="111"/>
      <c r="MYQ7" s="111"/>
      <c r="MYR7" s="111"/>
      <c r="MYS7" s="111"/>
      <c r="MYT7" s="111"/>
      <c r="MYU7" s="111"/>
      <c r="MYV7" s="111"/>
      <c r="MYW7" s="111"/>
      <c r="MYX7" s="111"/>
      <c r="MYY7" s="111"/>
      <c r="MYZ7" s="111"/>
      <c r="MZA7" s="111"/>
      <c r="MZB7" s="111"/>
      <c r="MZC7" s="111"/>
      <c r="MZD7" s="111"/>
      <c r="MZE7" s="111"/>
      <c r="MZF7" s="111"/>
      <c r="MZG7" s="111"/>
      <c r="MZH7" s="111"/>
      <c r="MZI7" s="111"/>
      <c r="MZJ7" s="111"/>
      <c r="MZK7" s="111"/>
      <c r="MZL7" s="111"/>
      <c r="MZM7" s="111"/>
      <c r="MZN7" s="111"/>
      <c r="MZO7" s="111"/>
      <c r="MZP7" s="111"/>
      <c r="MZQ7" s="111"/>
      <c r="MZR7" s="111"/>
      <c r="MZS7" s="111"/>
      <c r="MZT7" s="111"/>
      <c r="MZU7" s="111"/>
      <c r="MZV7" s="111"/>
      <c r="MZW7" s="111"/>
      <c r="MZX7" s="111"/>
      <c r="MZY7" s="111"/>
      <c r="MZZ7" s="111"/>
      <c r="NAA7" s="111"/>
      <c r="NAB7" s="111"/>
      <c r="NAC7" s="111"/>
      <c r="NAD7" s="111"/>
      <c r="NAE7" s="111"/>
      <c r="NAF7" s="111"/>
      <c r="NAG7" s="111"/>
      <c r="NAH7" s="111"/>
      <c r="NAI7" s="111"/>
      <c r="NAJ7" s="111"/>
      <c r="NAK7" s="111"/>
      <c r="NAL7" s="111"/>
      <c r="NAM7" s="111"/>
      <c r="NAN7" s="111"/>
      <c r="NAO7" s="111"/>
      <c r="NAP7" s="111"/>
      <c r="NAQ7" s="111"/>
      <c r="NAR7" s="111"/>
      <c r="NAS7" s="111"/>
      <c r="NAT7" s="111"/>
      <c r="NAU7" s="111"/>
      <c r="NAV7" s="111"/>
      <c r="NAW7" s="111"/>
      <c r="NAX7" s="111"/>
      <c r="NAY7" s="111"/>
      <c r="NAZ7" s="111"/>
      <c r="NBA7" s="111"/>
      <c r="NBB7" s="111"/>
      <c r="NBC7" s="111"/>
      <c r="NBD7" s="111"/>
      <c r="NBE7" s="111"/>
      <c r="NBF7" s="111"/>
      <c r="NBG7" s="111"/>
      <c r="NBH7" s="111"/>
      <c r="NBI7" s="111"/>
      <c r="NBJ7" s="111"/>
      <c r="NBK7" s="111"/>
      <c r="NBL7" s="111"/>
      <c r="NBM7" s="111"/>
      <c r="NBN7" s="111"/>
      <c r="NBO7" s="111"/>
      <c r="NBP7" s="111"/>
      <c r="NBQ7" s="111"/>
      <c r="NBR7" s="111"/>
      <c r="NBS7" s="111"/>
      <c r="NBT7" s="111"/>
      <c r="NBU7" s="111"/>
      <c r="NBV7" s="111"/>
      <c r="NBW7" s="111"/>
      <c r="NBX7" s="111"/>
      <c r="NBY7" s="111"/>
      <c r="NBZ7" s="111"/>
      <c r="NCA7" s="111"/>
      <c r="NCB7" s="111"/>
      <c r="NCC7" s="111"/>
      <c r="NCD7" s="111"/>
      <c r="NCE7" s="111"/>
      <c r="NCF7" s="111"/>
      <c r="NCG7" s="111"/>
      <c r="NCH7" s="111"/>
      <c r="NCI7" s="111"/>
      <c r="NCJ7" s="111"/>
      <c r="NCK7" s="111"/>
      <c r="NCL7" s="111"/>
      <c r="NCM7" s="111"/>
      <c r="NCN7" s="111"/>
      <c r="NCO7" s="111"/>
      <c r="NCP7" s="111"/>
      <c r="NCQ7" s="111"/>
      <c r="NCR7" s="111"/>
      <c r="NCS7" s="111"/>
      <c r="NCT7" s="111"/>
      <c r="NCU7" s="111"/>
      <c r="NCV7" s="111"/>
      <c r="NCW7" s="111"/>
      <c r="NCX7" s="111"/>
      <c r="NCY7" s="111"/>
      <c r="NCZ7" s="111"/>
      <c r="NDA7" s="111"/>
      <c r="NDB7" s="111"/>
      <c r="NDC7" s="111"/>
      <c r="NDD7" s="111"/>
      <c r="NDE7" s="111"/>
      <c r="NDF7" s="111"/>
      <c r="NDG7" s="111"/>
      <c r="NDH7" s="111"/>
      <c r="NDI7" s="111"/>
      <c r="NDJ7" s="111"/>
      <c r="NDK7" s="111"/>
      <c r="NDL7" s="111"/>
      <c r="NDM7" s="111"/>
      <c r="NDN7" s="111"/>
      <c r="NDO7" s="111"/>
      <c r="NDP7" s="111"/>
      <c r="NDQ7" s="111"/>
      <c r="NDR7" s="111"/>
      <c r="NDS7" s="111"/>
      <c r="NDT7" s="111"/>
      <c r="NDU7" s="111"/>
      <c r="NDV7" s="111"/>
      <c r="NDW7" s="111"/>
      <c r="NDX7" s="111"/>
      <c r="NDY7" s="111"/>
      <c r="NDZ7" s="111"/>
      <c r="NEA7" s="111"/>
      <c r="NEB7" s="111"/>
      <c r="NEC7" s="111"/>
      <c r="NED7" s="111"/>
      <c r="NEE7" s="111"/>
      <c r="NEF7" s="111"/>
      <c r="NEG7" s="111"/>
      <c r="NEH7" s="111"/>
      <c r="NEI7" s="111"/>
      <c r="NEJ7" s="111"/>
      <c r="NEK7" s="111"/>
      <c r="NEL7" s="111"/>
      <c r="NEM7" s="111"/>
      <c r="NEN7" s="111"/>
      <c r="NEO7" s="111"/>
      <c r="NEP7" s="111"/>
      <c r="NEQ7" s="111"/>
      <c r="NER7" s="111"/>
      <c r="NES7" s="111"/>
      <c r="NET7" s="111"/>
      <c r="NEU7" s="111"/>
      <c r="NEV7" s="111"/>
      <c r="NEW7" s="111"/>
      <c r="NEX7" s="111"/>
      <c r="NEY7" s="111"/>
      <c r="NEZ7" s="111"/>
      <c r="NFA7" s="111"/>
      <c r="NFB7" s="111"/>
      <c r="NFC7" s="111"/>
      <c r="NFD7" s="111"/>
      <c r="NFE7" s="111"/>
      <c r="NFF7" s="111"/>
      <c r="NFG7" s="111"/>
      <c r="NFH7" s="111"/>
      <c r="NFI7" s="111"/>
      <c r="NFJ7" s="111"/>
      <c r="NFK7" s="111"/>
      <c r="NFL7" s="111"/>
      <c r="NFM7" s="111"/>
      <c r="NFN7" s="111"/>
      <c r="NFO7" s="111"/>
      <c r="NFP7" s="111"/>
      <c r="NFQ7" s="111"/>
      <c r="NFR7" s="111"/>
      <c r="NFS7" s="111"/>
      <c r="NFT7" s="111"/>
      <c r="NFU7" s="111"/>
      <c r="NFV7" s="111"/>
      <c r="NFW7" s="111"/>
      <c r="NFX7" s="111"/>
      <c r="NFY7" s="111"/>
      <c r="NFZ7" s="111"/>
      <c r="NGA7" s="111"/>
      <c r="NGB7" s="111"/>
      <c r="NGC7" s="111"/>
      <c r="NGD7" s="111"/>
      <c r="NGE7" s="111"/>
      <c r="NGF7" s="111"/>
      <c r="NGG7" s="111"/>
      <c r="NGH7" s="111"/>
      <c r="NGI7" s="111"/>
      <c r="NGJ7" s="111"/>
      <c r="NGK7" s="111"/>
      <c r="NGL7" s="111"/>
      <c r="NGM7" s="111"/>
      <c r="NGN7" s="111"/>
      <c r="NGO7" s="111"/>
      <c r="NGP7" s="111"/>
      <c r="NGQ7" s="111"/>
      <c r="NGR7" s="111"/>
      <c r="NGS7" s="111"/>
      <c r="NGT7" s="111"/>
      <c r="NGU7" s="111"/>
      <c r="NGV7" s="111"/>
      <c r="NGW7" s="111"/>
      <c r="NGX7" s="111"/>
      <c r="NGY7" s="111"/>
      <c r="NGZ7" s="111"/>
      <c r="NHA7" s="111"/>
      <c r="NHB7" s="111"/>
      <c r="NHC7" s="111"/>
      <c r="NHD7" s="111"/>
      <c r="NHE7" s="111"/>
      <c r="NHF7" s="111"/>
      <c r="NHG7" s="111"/>
      <c r="NHH7" s="111"/>
      <c r="NHI7" s="111"/>
      <c r="NHJ7" s="111"/>
      <c r="NHK7" s="111"/>
      <c r="NHL7" s="111"/>
      <c r="NHM7" s="111"/>
      <c r="NHN7" s="111"/>
      <c r="NHO7" s="111"/>
      <c r="NHP7" s="111"/>
      <c r="NHQ7" s="111"/>
      <c r="NHR7" s="111"/>
      <c r="NHS7" s="111"/>
      <c r="NHT7" s="111"/>
      <c r="NHU7" s="111"/>
      <c r="NHV7" s="111"/>
      <c r="NHW7" s="111"/>
      <c r="NHX7" s="111"/>
      <c r="NHY7" s="111"/>
      <c r="NHZ7" s="111"/>
      <c r="NIA7" s="111"/>
      <c r="NIB7" s="111"/>
      <c r="NIC7" s="111"/>
      <c r="NID7" s="111"/>
      <c r="NIE7" s="111"/>
      <c r="NIF7" s="111"/>
      <c r="NIG7" s="111"/>
      <c r="NIH7" s="111"/>
      <c r="NII7" s="111"/>
      <c r="NIJ7" s="111"/>
      <c r="NIK7" s="111"/>
      <c r="NIL7" s="111"/>
      <c r="NIM7" s="111"/>
      <c r="NIN7" s="111"/>
      <c r="NIO7" s="111"/>
      <c r="NIP7" s="111"/>
      <c r="NIQ7" s="111"/>
      <c r="NIR7" s="111"/>
      <c r="NIS7" s="111"/>
      <c r="NIT7" s="111"/>
      <c r="NIU7" s="111"/>
      <c r="NIV7" s="111"/>
      <c r="NIW7" s="111"/>
      <c r="NIX7" s="111"/>
      <c r="NIY7" s="111"/>
      <c r="NIZ7" s="111"/>
      <c r="NJA7" s="111"/>
      <c r="NJB7" s="111"/>
      <c r="NJC7" s="111"/>
      <c r="NJD7" s="111"/>
      <c r="NJE7" s="111"/>
      <c r="NJF7" s="111"/>
      <c r="NJG7" s="111"/>
      <c r="NJH7" s="111"/>
      <c r="NJI7" s="111"/>
      <c r="NJJ7" s="111"/>
      <c r="NJK7" s="111"/>
      <c r="NJL7" s="111"/>
      <c r="NJM7" s="111"/>
      <c r="NJN7" s="111"/>
      <c r="NJO7" s="111"/>
      <c r="NJP7" s="111"/>
      <c r="NJQ7" s="111"/>
      <c r="NJR7" s="111"/>
      <c r="NJS7" s="111"/>
      <c r="NJT7" s="111"/>
      <c r="NJU7" s="111"/>
      <c r="NJV7" s="111"/>
      <c r="NJW7" s="111"/>
      <c r="NJX7" s="111"/>
      <c r="NJY7" s="111"/>
      <c r="NJZ7" s="111"/>
      <c r="NKA7" s="111"/>
      <c r="NKB7" s="111"/>
      <c r="NKC7" s="111"/>
      <c r="NKD7" s="111"/>
      <c r="NKE7" s="111"/>
      <c r="NKF7" s="111"/>
      <c r="NKG7" s="111"/>
      <c r="NKH7" s="111"/>
      <c r="NKI7" s="111"/>
      <c r="NKJ7" s="111"/>
      <c r="NKK7" s="111"/>
      <c r="NKL7" s="111"/>
      <c r="NKM7" s="111"/>
      <c r="NKN7" s="111"/>
      <c r="NKO7" s="111"/>
      <c r="NKP7" s="111"/>
      <c r="NKQ7" s="111"/>
      <c r="NKR7" s="111"/>
      <c r="NKS7" s="111"/>
      <c r="NKT7" s="111"/>
      <c r="NKU7" s="111"/>
      <c r="NKV7" s="111"/>
      <c r="NKW7" s="111"/>
      <c r="NKX7" s="111"/>
      <c r="NKY7" s="111"/>
      <c r="NKZ7" s="111"/>
      <c r="NLA7" s="111"/>
      <c r="NLB7" s="111"/>
      <c r="NLC7" s="111"/>
      <c r="NLD7" s="111"/>
      <c r="NLE7" s="111"/>
      <c r="NLF7" s="111"/>
      <c r="NLG7" s="111"/>
      <c r="NLH7" s="111"/>
      <c r="NLI7" s="111"/>
      <c r="NLJ7" s="111"/>
      <c r="NLK7" s="111"/>
      <c r="NLL7" s="111"/>
      <c r="NLM7" s="111"/>
      <c r="NLN7" s="111"/>
      <c r="NLO7" s="111"/>
      <c r="NLP7" s="111"/>
      <c r="NLQ7" s="111"/>
      <c r="NLR7" s="111"/>
      <c r="NLS7" s="111"/>
      <c r="NLT7" s="111"/>
      <c r="NLU7" s="111"/>
      <c r="NLV7" s="111"/>
      <c r="NLW7" s="111"/>
      <c r="NLX7" s="111"/>
      <c r="NLY7" s="111"/>
      <c r="NLZ7" s="111"/>
      <c r="NMA7" s="111"/>
      <c r="NMB7" s="111"/>
      <c r="NMC7" s="111"/>
      <c r="NMD7" s="111"/>
      <c r="NME7" s="111"/>
      <c r="NMF7" s="111"/>
      <c r="NMG7" s="111"/>
      <c r="NMH7" s="111"/>
      <c r="NMI7" s="111"/>
      <c r="NMJ7" s="111"/>
      <c r="NMK7" s="111"/>
      <c r="NML7" s="111"/>
      <c r="NMM7" s="111"/>
      <c r="NMN7" s="111"/>
      <c r="NMO7" s="111"/>
      <c r="NMP7" s="111"/>
      <c r="NMQ7" s="111"/>
      <c r="NMR7" s="111"/>
      <c r="NMS7" s="111"/>
      <c r="NMT7" s="111"/>
      <c r="NMU7" s="111"/>
      <c r="NMV7" s="111"/>
      <c r="NMW7" s="111"/>
      <c r="NMX7" s="111"/>
      <c r="NMY7" s="111"/>
      <c r="NMZ7" s="111"/>
      <c r="NNA7" s="111"/>
      <c r="NNB7" s="111"/>
      <c r="NNC7" s="111"/>
      <c r="NND7" s="111"/>
      <c r="NNE7" s="111"/>
      <c r="NNF7" s="111"/>
      <c r="NNG7" s="111"/>
      <c r="NNH7" s="111"/>
      <c r="NNI7" s="111"/>
      <c r="NNJ7" s="111"/>
      <c r="NNK7" s="111"/>
      <c r="NNL7" s="111"/>
      <c r="NNM7" s="111"/>
      <c r="NNN7" s="111"/>
      <c r="NNO7" s="111"/>
      <c r="NNP7" s="111"/>
      <c r="NNQ7" s="111"/>
      <c r="NNR7" s="111"/>
      <c r="NNS7" s="111"/>
      <c r="NNT7" s="111"/>
      <c r="NNU7" s="111"/>
      <c r="NNV7" s="111"/>
      <c r="NNW7" s="111"/>
      <c r="NNX7" s="111"/>
      <c r="NNY7" s="111"/>
      <c r="NNZ7" s="111"/>
      <c r="NOA7" s="111"/>
      <c r="NOB7" s="111"/>
      <c r="NOC7" s="111"/>
      <c r="NOD7" s="111"/>
      <c r="NOE7" s="111"/>
      <c r="NOF7" s="111"/>
      <c r="NOG7" s="111"/>
      <c r="NOH7" s="111"/>
      <c r="NOI7" s="111"/>
      <c r="NOJ7" s="111"/>
      <c r="NOK7" s="111"/>
      <c r="NOL7" s="111"/>
      <c r="NOM7" s="111"/>
      <c r="NON7" s="111"/>
      <c r="NOO7" s="111"/>
      <c r="NOP7" s="111"/>
      <c r="NOQ7" s="111"/>
      <c r="NOR7" s="111"/>
      <c r="NOS7" s="111"/>
      <c r="NOT7" s="111"/>
      <c r="NOU7" s="111"/>
      <c r="NOV7" s="111"/>
      <c r="NOW7" s="111"/>
      <c r="NOX7" s="111"/>
      <c r="NOY7" s="111"/>
      <c r="NOZ7" s="111"/>
      <c r="NPA7" s="111"/>
      <c r="NPB7" s="111"/>
      <c r="NPC7" s="111"/>
      <c r="NPD7" s="111"/>
      <c r="NPE7" s="111"/>
      <c r="NPF7" s="111"/>
      <c r="NPG7" s="111"/>
      <c r="NPH7" s="111"/>
      <c r="NPI7" s="111"/>
      <c r="NPJ7" s="111"/>
      <c r="NPK7" s="111"/>
      <c r="NPL7" s="111"/>
      <c r="NPM7" s="111"/>
      <c r="NPN7" s="111"/>
      <c r="NPO7" s="111"/>
      <c r="NPP7" s="111"/>
      <c r="NPQ7" s="111"/>
      <c r="NPR7" s="111"/>
      <c r="NPS7" s="111"/>
      <c r="NPT7" s="111"/>
      <c r="NPU7" s="111"/>
      <c r="NPV7" s="111"/>
      <c r="NPW7" s="111"/>
      <c r="NPX7" s="111"/>
      <c r="NPY7" s="111"/>
      <c r="NPZ7" s="111"/>
      <c r="NQA7" s="111"/>
      <c r="NQB7" s="111"/>
      <c r="NQC7" s="111"/>
      <c r="NQD7" s="111"/>
      <c r="NQE7" s="111"/>
      <c r="NQF7" s="111"/>
      <c r="NQG7" s="111"/>
      <c r="NQH7" s="111"/>
      <c r="NQI7" s="111"/>
      <c r="NQJ7" s="111"/>
      <c r="NQK7" s="111"/>
      <c r="NQL7" s="111"/>
      <c r="NQM7" s="111"/>
      <c r="NQN7" s="111"/>
      <c r="NQO7" s="111"/>
      <c r="NQP7" s="111"/>
      <c r="NQQ7" s="111"/>
      <c r="NQR7" s="111"/>
      <c r="NQS7" s="111"/>
      <c r="NQT7" s="111"/>
      <c r="NQU7" s="111"/>
      <c r="NQV7" s="111"/>
      <c r="NQW7" s="111"/>
      <c r="NQX7" s="111"/>
      <c r="NQY7" s="111"/>
      <c r="NQZ7" s="111"/>
      <c r="NRA7" s="111"/>
      <c r="NRB7" s="111"/>
      <c r="NRC7" s="111"/>
      <c r="NRD7" s="111"/>
      <c r="NRE7" s="111"/>
      <c r="NRF7" s="111"/>
      <c r="NRG7" s="111"/>
      <c r="NRH7" s="111"/>
      <c r="NRI7" s="111"/>
      <c r="NRJ7" s="111"/>
      <c r="NRK7" s="111"/>
      <c r="NRL7" s="111"/>
      <c r="NRM7" s="111"/>
      <c r="NRN7" s="111"/>
      <c r="NRO7" s="111"/>
      <c r="NRP7" s="111"/>
      <c r="NRQ7" s="111"/>
      <c r="NRR7" s="111"/>
      <c r="NRS7" s="111"/>
      <c r="NRT7" s="111"/>
      <c r="NRU7" s="111"/>
      <c r="NRV7" s="111"/>
      <c r="NRW7" s="111"/>
      <c r="NRX7" s="111"/>
      <c r="NRY7" s="111"/>
      <c r="NRZ7" s="111"/>
      <c r="NSA7" s="111"/>
      <c r="NSB7" s="111"/>
      <c r="NSC7" s="111"/>
      <c r="NSD7" s="111"/>
      <c r="NSE7" s="111"/>
      <c r="NSF7" s="111"/>
      <c r="NSG7" s="111"/>
      <c r="NSH7" s="111"/>
      <c r="NSI7" s="111"/>
      <c r="NSJ7" s="111"/>
      <c r="NSK7" s="111"/>
      <c r="NSL7" s="111"/>
      <c r="NSM7" s="111"/>
      <c r="NSN7" s="111"/>
      <c r="NSO7" s="111"/>
      <c r="NSP7" s="111"/>
      <c r="NSQ7" s="111"/>
      <c r="NSR7" s="111"/>
      <c r="NSS7" s="111"/>
      <c r="NST7" s="111"/>
      <c r="NSU7" s="111"/>
      <c r="NSV7" s="111"/>
      <c r="NSW7" s="111"/>
      <c r="NSX7" s="111"/>
      <c r="NSY7" s="111"/>
      <c r="NSZ7" s="111"/>
      <c r="NTA7" s="111"/>
      <c r="NTB7" s="111"/>
      <c r="NTC7" s="111"/>
      <c r="NTD7" s="111"/>
      <c r="NTE7" s="111"/>
      <c r="NTF7" s="111"/>
      <c r="NTG7" s="111"/>
      <c r="NTH7" s="111"/>
      <c r="NTI7" s="111"/>
      <c r="NTJ7" s="111"/>
      <c r="NTK7" s="111"/>
      <c r="NTL7" s="111"/>
      <c r="NTM7" s="111"/>
      <c r="NTN7" s="111"/>
      <c r="NTO7" s="111"/>
      <c r="NTP7" s="111"/>
      <c r="NTQ7" s="111"/>
      <c r="NTR7" s="111"/>
      <c r="NTS7" s="111"/>
      <c r="NTT7" s="111"/>
      <c r="NTU7" s="111"/>
      <c r="NTV7" s="111"/>
      <c r="NTW7" s="111"/>
      <c r="NTX7" s="111"/>
      <c r="NTY7" s="111"/>
      <c r="NTZ7" s="111"/>
      <c r="NUA7" s="111"/>
      <c r="NUB7" s="111"/>
      <c r="NUC7" s="111"/>
      <c r="NUD7" s="111"/>
      <c r="NUE7" s="111"/>
      <c r="NUF7" s="111"/>
      <c r="NUG7" s="111"/>
      <c r="NUH7" s="111"/>
      <c r="NUI7" s="111"/>
      <c r="NUJ7" s="111"/>
      <c r="NUK7" s="111"/>
      <c r="NUL7" s="111"/>
      <c r="NUM7" s="111"/>
      <c r="NUN7" s="111"/>
      <c r="NUO7" s="111"/>
      <c r="NUP7" s="111"/>
      <c r="NUQ7" s="111"/>
      <c r="NUR7" s="111"/>
      <c r="NUS7" s="111"/>
      <c r="NUT7" s="111"/>
      <c r="NUU7" s="111"/>
      <c r="NUV7" s="111"/>
      <c r="NUW7" s="111"/>
      <c r="NUX7" s="111"/>
      <c r="NUY7" s="111"/>
      <c r="NUZ7" s="111"/>
      <c r="NVA7" s="111"/>
      <c r="NVB7" s="111"/>
      <c r="NVC7" s="111"/>
      <c r="NVD7" s="111"/>
      <c r="NVE7" s="111"/>
      <c r="NVF7" s="111"/>
      <c r="NVG7" s="111"/>
      <c r="NVH7" s="111"/>
      <c r="NVI7" s="111"/>
      <c r="NVJ7" s="111"/>
      <c r="NVK7" s="111"/>
      <c r="NVL7" s="111"/>
      <c r="NVM7" s="111"/>
      <c r="NVN7" s="111"/>
      <c r="NVO7" s="111"/>
      <c r="NVP7" s="111"/>
      <c r="NVQ7" s="111"/>
      <c r="NVR7" s="111"/>
      <c r="NVS7" s="111"/>
      <c r="NVT7" s="111"/>
      <c r="NVU7" s="111"/>
      <c r="NVV7" s="111"/>
      <c r="NVW7" s="111"/>
      <c r="NVX7" s="111"/>
      <c r="NVY7" s="111"/>
      <c r="NVZ7" s="111"/>
      <c r="NWA7" s="111"/>
      <c r="NWB7" s="111"/>
      <c r="NWC7" s="111"/>
      <c r="NWD7" s="111"/>
      <c r="NWE7" s="111"/>
      <c r="NWF7" s="111"/>
      <c r="NWG7" s="111"/>
      <c r="NWH7" s="111"/>
      <c r="NWI7" s="111"/>
      <c r="NWJ7" s="111"/>
      <c r="NWK7" s="111"/>
      <c r="NWL7" s="111"/>
      <c r="NWM7" s="111"/>
      <c r="NWN7" s="111"/>
      <c r="NWO7" s="111"/>
      <c r="NWP7" s="111"/>
      <c r="NWQ7" s="111"/>
      <c r="NWR7" s="111"/>
      <c r="NWS7" s="111"/>
      <c r="NWT7" s="111"/>
      <c r="NWU7" s="111"/>
      <c r="NWV7" s="111"/>
      <c r="NWW7" s="111"/>
      <c r="NWX7" s="111"/>
      <c r="NWY7" s="111"/>
      <c r="NWZ7" s="111"/>
      <c r="NXA7" s="111"/>
      <c r="NXB7" s="111"/>
      <c r="NXC7" s="111"/>
      <c r="NXD7" s="111"/>
      <c r="NXE7" s="111"/>
      <c r="NXF7" s="111"/>
      <c r="NXG7" s="111"/>
      <c r="NXH7" s="111"/>
      <c r="NXI7" s="111"/>
      <c r="NXJ7" s="111"/>
      <c r="NXK7" s="111"/>
      <c r="NXL7" s="111"/>
      <c r="NXM7" s="111"/>
      <c r="NXN7" s="111"/>
      <c r="NXO7" s="111"/>
      <c r="NXP7" s="111"/>
      <c r="NXQ7" s="111"/>
      <c r="NXR7" s="111"/>
      <c r="NXS7" s="111"/>
      <c r="NXT7" s="111"/>
      <c r="NXU7" s="111"/>
      <c r="NXV7" s="111"/>
      <c r="NXW7" s="111"/>
      <c r="NXX7" s="111"/>
      <c r="NXY7" s="111"/>
      <c r="NXZ7" s="111"/>
      <c r="NYA7" s="111"/>
      <c r="NYB7" s="111"/>
      <c r="NYC7" s="111"/>
      <c r="NYD7" s="111"/>
      <c r="NYE7" s="111"/>
      <c r="NYF7" s="111"/>
      <c r="NYG7" s="111"/>
      <c r="NYH7" s="111"/>
      <c r="NYI7" s="111"/>
      <c r="NYJ7" s="111"/>
      <c r="NYK7" s="111"/>
      <c r="NYL7" s="111"/>
      <c r="NYM7" s="111"/>
      <c r="NYN7" s="111"/>
      <c r="NYO7" s="111"/>
      <c r="NYP7" s="111"/>
      <c r="NYQ7" s="111"/>
      <c r="NYR7" s="111"/>
      <c r="NYS7" s="111"/>
      <c r="NYT7" s="111"/>
      <c r="NYU7" s="111"/>
      <c r="NYV7" s="111"/>
      <c r="NYW7" s="111"/>
      <c r="NYX7" s="111"/>
      <c r="NYY7" s="111"/>
      <c r="NYZ7" s="111"/>
      <c r="NZA7" s="111"/>
      <c r="NZB7" s="111"/>
      <c r="NZC7" s="111"/>
      <c r="NZD7" s="111"/>
      <c r="NZE7" s="111"/>
      <c r="NZF7" s="111"/>
      <c r="NZG7" s="111"/>
      <c r="NZH7" s="111"/>
      <c r="NZI7" s="111"/>
      <c r="NZJ7" s="111"/>
      <c r="NZK7" s="111"/>
      <c r="NZL7" s="111"/>
      <c r="NZM7" s="111"/>
      <c r="NZN7" s="111"/>
      <c r="NZO7" s="111"/>
      <c r="NZP7" s="111"/>
      <c r="NZQ7" s="111"/>
      <c r="NZR7" s="111"/>
      <c r="NZS7" s="111"/>
      <c r="NZT7" s="111"/>
      <c r="NZU7" s="111"/>
      <c r="NZV7" s="111"/>
      <c r="NZW7" s="111"/>
      <c r="NZX7" s="111"/>
      <c r="NZY7" s="111"/>
      <c r="NZZ7" s="111"/>
      <c r="OAA7" s="111"/>
      <c r="OAB7" s="111"/>
      <c r="OAC7" s="111"/>
      <c r="OAD7" s="111"/>
      <c r="OAE7" s="111"/>
      <c r="OAF7" s="111"/>
      <c r="OAG7" s="111"/>
      <c r="OAH7" s="111"/>
      <c r="OAI7" s="111"/>
      <c r="OAJ7" s="111"/>
      <c r="OAK7" s="111"/>
      <c r="OAL7" s="111"/>
      <c r="OAM7" s="111"/>
      <c r="OAN7" s="111"/>
      <c r="OAO7" s="111"/>
      <c r="OAP7" s="111"/>
      <c r="OAQ7" s="111"/>
      <c r="OAR7" s="111"/>
      <c r="OAS7" s="111"/>
      <c r="OAT7" s="111"/>
      <c r="OAU7" s="111"/>
      <c r="OAV7" s="111"/>
      <c r="OAW7" s="111"/>
      <c r="OAX7" s="111"/>
      <c r="OAY7" s="111"/>
      <c r="OAZ7" s="111"/>
      <c r="OBA7" s="111"/>
      <c r="OBB7" s="111"/>
      <c r="OBC7" s="111"/>
      <c r="OBD7" s="111"/>
      <c r="OBE7" s="111"/>
      <c r="OBF7" s="111"/>
      <c r="OBG7" s="111"/>
      <c r="OBH7" s="111"/>
      <c r="OBI7" s="111"/>
      <c r="OBJ7" s="111"/>
      <c r="OBK7" s="111"/>
      <c r="OBL7" s="111"/>
      <c r="OBM7" s="111"/>
      <c r="OBN7" s="111"/>
      <c r="OBO7" s="111"/>
      <c r="OBP7" s="111"/>
      <c r="OBQ7" s="111"/>
      <c r="OBR7" s="111"/>
      <c r="OBS7" s="111"/>
      <c r="OBT7" s="111"/>
      <c r="OBU7" s="111"/>
      <c r="OBV7" s="111"/>
      <c r="OBW7" s="111"/>
      <c r="OBX7" s="111"/>
      <c r="OBY7" s="111"/>
      <c r="OBZ7" s="111"/>
      <c r="OCA7" s="111"/>
      <c r="OCB7" s="111"/>
      <c r="OCC7" s="111"/>
      <c r="OCD7" s="111"/>
      <c r="OCE7" s="111"/>
      <c r="OCF7" s="111"/>
      <c r="OCG7" s="111"/>
      <c r="OCH7" s="111"/>
      <c r="OCI7" s="111"/>
      <c r="OCJ7" s="111"/>
      <c r="OCK7" s="111"/>
      <c r="OCL7" s="111"/>
      <c r="OCM7" s="111"/>
      <c r="OCN7" s="111"/>
      <c r="OCO7" s="111"/>
      <c r="OCP7" s="111"/>
      <c r="OCQ7" s="111"/>
      <c r="OCR7" s="111"/>
      <c r="OCS7" s="111"/>
      <c r="OCT7" s="111"/>
      <c r="OCU7" s="111"/>
      <c r="OCV7" s="111"/>
      <c r="OCW7" s="111"/>
      <c r="OCX7" s="111"/>
      <c r="OCY7" s="111"/>
      <c r="OCZ7" s="111"/>
      <c r="ODA7" s="111"/>
      <c r="ODB7" s="111"/>
      <c r="ODC7" s="111"/>
      <c r="ODD7" s="111"/>
      <c r="ODE7" s="111"/>
      <c r="ODF7" s="111"/>
      <c r="ODG7" s="111"/>
      <c r="ODH7" s="111"/>
      <c r="ODI7" s="111"/>
      <c r="ODJ7" s="111"/>
      <c r="ODK7" s="111"/>
      <c r="ODL7" s="111"/>
      <c r="ODM7" s="111"/>
      <c r="ODN7" s="111"/>
      <c r="ODO7" s="111"/>
      <c r="ODP7" s="111"/>
      <c r="ODQ7" s="111"/>
      <c r="ODR7" s="111"/>
      <c r="ODS7" s="111"/>
      <c r="ODT7" s="111"/>
      <c r="ODU7" s="111"/>
      <c r="ODV7" s="111"/>
      <c r="ODW7" s="111"/>
      <c r="ODX7" s="111"/>
      <c r="ODY7" s="111"/>
      <c r="ODZ7" s="111"/>
      <c r="OEA7" s="111"/>
      <c r="OEB7" s="111"/>
      <c r="OEC7" s="111"/>
      <c r="OED7" s="111"/>
      <c r="OEE7" s="111"/>
      <c r="OEF7" s="111"/>
      <c r="OEG7" s="111"/>
      <c r="OEH7" s="111"/>
      <c r="OEI7" s="111"/>
      <c r="OEJ7" s="111"/>
      <c r="OEK7" s="111"/>
      <c r="OEL7" s="111"/>
      <c r="OEM7" s="111"/>
      <c r="OEN7" s="111"/>
      <c r="OEO7" s="111"/>
      <c r="OEP7" s="111"/>
      <c r="OEQ7" s="111"/>
      <c r="OER7" s="111"/>
      <c r="OES7" s="111"/>
      <c r="OET7" s="111"/>
      <c r="OEU7" s="111"/>
      <c r="OEV7" s="111"/>
      <c r="OEW7" s="111"/>
      <c r="OEX7" s="111"/>
      <c r="OEY7" s="111"/>
      <c r="OEZ7" s="111"/>
      <c r="OFA7" s="111"/>
      <c r="OFB7" s="111"/>
      <c r="OFC7" s="111"/>
      <c r="OFD7" s="111"/>
      <c r="OFE7" s="111"/>
      <c r="OFF7" s="111"/>
      <c r="OFG7" s="111"/>
      <c r="OFH7" s="111"/>
      <c r="OFI7" s="111"/>
      <c r="OFJ7" s="111"/>
      <c r="OFK7" s="111"/>
      <c r="OFL7" s="111"/>
      <c r="OFM7" s="111"/>
      <c r="OFN7" s="111"/>
      <c r="OFO7" s="111"/>
      <c r="OFP7" s="111"/>
      <c r="OFQ7" s="111"/>
      <c r="OFR7" s="111"/>
      <c r="OFS7" s="111"/>
      <c r="OFT7" s="111"/>
      <c r="OFU7" s="111"/>
      <c r="OFV7" s="111"/>
      <c r="OFW7" s="111"/>
      <c r="OFX7" s="111"/>
      <c r="OFY7" s="111"/>
      <c r="OFZ7" s="111"/>
      <c r="OGA7" s="111"/>
      <c r="OGB7" s="111"/>
      <c r="OGC7" s="111"/>
      <c r="OGD7" s="111"/>
      <c r="OGE7" s="111"/>
      <c r="OGF7" s="111"/>
      <c r="OGG7" s="111"/>
      <c r="OGH7" s="111"/>
      <c r="OGI7" s="111"/>
      <c r="OGJ7" s="111"/>
      <c r="OGK7" s="111"/>
      <c r="OGL7" s="111"/>
      <c r="OGM7" s="111"/>
      <c r="OGN7" s="111"/>
      <c r="OGO7" s="111"/>
      <c r="OGP7" s="111"/>
      <c r="OGQ7" s="111"/>
      <c r="OGR7" s="111"/>
      <c r="OGS7" s="111"/>
      <c r="OGT7" s="111"/>
      <c r="OGU7" s="111"/>
      <c r="OGV7" s="111"/>
      <c r="OGW7" s="111"/>
      <c r="OGX7" s="111"/>
      <c r="OGY7" s="111"/>
      <c r="OGZ7" s="111"/>
      <c r="OHA7" s="111"/>
      <c r="OHB7" s="111"/>
      <c r="OHC7" s="111"/>
      <c r="OHD7" s="111"/>
      <c r="OHE7" s="111"/>
      <c r="OHF7" s="111"/>
      <c r="OHG7" s="111"/>
      <c r="OHH7" s="111"/>
      <c r="OHI7" s="111"/>
      <c r="OHJ7" s="111"/>
      <c r="OHK7" s="111"/>
      <c r="OHL7" s="111"/>
      <c r="OHM7" s="111"/>
      <c r="OHN7" s="111"/>
      <c r="OHO7" s="111"/>
      <c r="OHP7" s="111"/>
      <c r="OHQ7" s="111"/>
      <c r="OHR7" s="111"/>
      <c r="OHS7" s="111"/>
      <c r="OHT7" s="111"/>
      <c r="OHU7" s="111"/>
      <c r="OHV7" s="111"/>
      <c r="OHW7" s="111"/>
      <c r="OHX7" s="111"/>
      <c r="OHY7" s="111"/>
      <c r="OHZ7" s="111"/>
      <c r="OIA7" s="111"/>
      <c r="OIB7" s="111"/>
      <c r="OIC7" s="111"/>
      <c r="OID7" s="111"/>
      <c r="OIE7" s="111"/>
      <c r="OIF7" s="111"/>
      <c r="OIG7" s="111"/>
      <c r="OIH7" s="111"/>
      <c r="OII7" s="111"/>
      <c r="OIJ7" s="111"/>
      <c r="OIK7" s="111"/>
      <c r="OIL7" s="111"/>
      <c r="OIM7" s="111"/>
      <c r="OIN7" s="111"/>
      <c r="OIO7" s="111"/>
      <c r="OIP7" s="111"/>
      <c r="OIQ7" s="111"/>
      <c r="OIR7" s="111"/>
      <c r="OIS7" s="111"/>
      <c r="OIT7" s="111"/>
      <c r="OIU7" s="111"/>
      <c r="OIV7" s="111"/>
      <c r="OIW7" s="111"/>
      <c r="OIX7" s="111"/>
      <c r="OIY7" s="111"/>
      <c r="OIZ7" s="111"/>
      <c r="OJA7" s="111"/>
      <c r="OJB7" s="111"/>
      <c r="OJC7" s="111"/>
      <c r="OJD7" s="111"/>
      <c r="OJE7" s="111"/>
      <c r="OJF7" s="111"/>
      <c r="OJG7" s="111"/>
      <c r="OJH7" s="111"/>
      <c r="OJI7" s="111"/>
      <c r="OJJ7" s="111"/>
      <c r="OJK7" s="111"/>
      <c r="OJL7" s="111"/>
      <c r="OJM7" s="111"/>
      <c r="OJN7" s="111"/>
      <c r="OJO7" s="111"/>
      <c r="OJP7" s="111"/>
      <c r="OJQ7" s="111"/>
      <c r="OJR7" s="111"/>
      <c r="OJS7" s="111"/>
      <c r="OJT7" s="111"/>
      <c r="OJU7" s="111"/>
      <c r="OJV7" s="111"/>
      <c r="OJW7" s="111"/>
      <c r="OJX7" s="111"/>
      <c r="OJY7" s="111"/>
      <c r="OJZ7" s="111"/>
      <c r="OKA7" s="111"/>
      <c r="OKB7" s="111"/>
      <c r="OKC7" s="111"/>
      <c r="OKD7" s="111"/>
      <c r="OKE7" s="111"/>
      <c r="OKF7" s="111"/>
      <c r="OKG7" s="111"/>
      <c r="OKH7" s="111"/>
      <c r="OKI7" s="111"/>
      <c r="OKJ7" s="111"/>
      <c r="OKK7" s="111"/>
      <c r="OKL7" s="111"/>
      <c r="OKM7" s="111"/>
      <c r="OKN7" s="111"/>
      <c r="OKO7" s="111"/>
      <c r="OKP7" s="111"/>
      <c r="OKQ7" s="111"/>
      <c r="OKR7" s="111"/>
      <c r="OKS7" s="111"/>
      <c r="OKT7" s="111"/>
      <c r="OKU7" s="111"/>
      <c r="OKV7" s="111"/>
      <c r="OKW7" s="111"/>
      <c r="OKX7" s="111"/>
      <c r="OKY7" s="111"/>
      <c r="OKZ7" s="111"/>
      <c r="OLA7" s="111"/>
      <c r="OLB7" s="111"/>
      <c r="OLC7" s="111"/>
      <c r="OLD7" s="111"/>
      <c r="OLE7" s="111"/>
      <c r="OLF7" s="111"/>
      <c r="OLG7" s="111"/>
      <c r="OLH7" s="111"/>
      <c r="OLI7" s="111"/>
      <c r="OLJ7" s="111"/>
      <c r="OLK7" s="111"/>
      <c r="OLL7" s="111"/>
      <c r="OLM7" s="111"/>
      <c r="OLN7" s="111"/>
      <c r="OLO7" s="111"/>
      <c r="OLP7" s="111"/>
      <c r="OLQ7" s="111"/>
      <c r="OLR7" s="111"/>
      <c r="OLS7" s="111"/>
      <c r="OLT7" s="111"/>
      <c r="OLU7" s="111"/>
      <c r="OLV7" s="111"/>
      <c r="OLW7" s="111"/>
      <c r="OLX7" s="111"/>
      <c r="OLY7" s="111"/>
      <c r="OLZ7" s="111"/>
      <c r="OMA7" s="111"/>
      <c r="OMB7" s="111"/>
      <c r="OMC7" s="111"/>
      <c r="OMD7" s="111"/>
      <c r="OME7" s="111"/>
      <c r="OMF7" s="111"/>
      <c r="OMG7" s="111"/>
      <c r="OMH7" s="111"/>
      <c r="OMI7" s="111"/>
      <c r="OMJ7" s="111"/>
      <c r="OMK7" s="111"/>
      <c r="OML7" s="111"/>
      <c r="OMM7" s="111"/>
      <c r="OMN7" s="111"/>
      <c r="OMO7" s="111"/>
      <c r="OMP7" s="111"/>
      <c r="OMQ7" s="111"/>
      <c r="OMR7" s="111"/>
      <c r="OMS7" s="111"/>
      <c r="OMT7" s="111"/>
      <c r="OMU7" s="111"/>
      <c r="OMV7" s="111"/>
      <c r="OMW7" s="111"/>
      <c r="OMX7" s="111"/>
      <c r="OMY7" s="111"/>
      <c r="OMZ7" s="111"/>
      <c r="ONA7" s="111"/>
      <c r="ONB7" s="111"/>
      <c r="ONC7" s="111"/>
      <c r="OND7" s="111"/>
      <c r="ONE7" s="111"/>
      <c r="ONF7" s="111"/>
      <c r="ONG7" s="111"/>
      <c r="ONH7" s="111"/>
      <c r="ONI7" s="111"/>
      <c r="ONJ7" s="111"/>
      <c r="ONK7" s="111"/>
      <c r="ONL7" s="111"/>
      <c r="ONM7" s="111"/>
      <c r="ONN7" s="111"/>
      <c r="ONO7" s="111"/>
      <c r="ONP7" s="111"/>
      <c r="ONQ7" s="111"/>
      <c r="ONR7" s="111"/>
      <c r="ONS7" s="111"/>
      <c r="ONT7" s="111"/>
      <c r="ONU7" s="111"/>
      <c r="ONV7" s="111"/>
      <c r="ONW7" s="111"/>
      <c r="ONX7" s="111"/>
      <c r="ONY7" s="111"/>
      <c r="ONZ7" s="111"/>
      <c r="OOA7" s="111"/>
      <c r="OOB7" s="111"/>
      <c r="OOC7" s="111"/>
      <c r="OOD7" s="111"/>
      <c r="OOE7" s="111"/>
      <c r="OOF7" s="111"/>
      <c r="OOG7" s="111"/>
      <c r="OOH7" s="111"/>
      <c r="OOI7" s="111"/>
      <c r="OOJ7" s="111"/>
      <c r="OOK7" s="111"/>
      <c r="OOL7" s="111"/>
      <c r="OOM7" s="111"/>
      <c r="OON7" s="111"/>
      <c r="OOO7" s="111"/>
      <c r="OOP7" s="111"/>
      <c r="OOQ7" s="111"/>
      <c r="OOR7" s="111"/>
      <c r="OOS7" s="111"/>
      <c r="OOT7" s="111"/>
      <c r="OOU7" s="111"/>
      <c r="OOV7" s="111"/>
      <c r="OOW7" s="111"/>
      <c r="OOX7" s="111"/>
      <c r="OOY7" s="111"/>
      <c r="OOZ7" s="111"/>
      <c r="OPA7" s="111"/>
      <c r="OPB7" s="111"/>
      <c r="OPC7" s="111"/>
      <c r="OPD7" s="111"/>
      <c r="OPE7" s="111"/>
      <c r="OPF7" s="111"/>
      <c r="OPG7" s="111"/>
      <c r="OPH7" s="111"/>
      <c r="OPI7" s="111"/>
      <c r="OPJ7" s="111"/>
      <c r="OPK7" s="111"/>
      <c r="OPL7" s="111"/>
      <c r="OPM7" s="111"/>
      <c r="OPN7" s="111"/>
      <c r="OPO7" s="111"/>
      <c r="OPP7" s="111"/>
      <c r="OPQ7" s="111"/>
      <c r="OPR7" s="111"/>
      <c r="OPS7" s="111"/>
      <c r="OPT7" s="111"/>
      <c r="OPU7" s="111"/>
      <c r="OPV7" s="111"/>
      <c r="OPW7" s="111"/>
      <c r="OPX7" s="111"/>
      <c r="OPY7" s="111"/>
      <c r="OPZ7" s="111"/>
      <c r="OQA7" s="111"/>
      <c r="OQB7" s="111"/>
      <c r="OQC7" s="111"/>
      <c r="OQD7" s="111"/>
      <c r="OQE7" s="111"/>
      <c r="OQF7" s="111"/>
      <c r="OQG7" s="111"/>
      <c r="OQH7" s="111"/>
      <c r="OQI7" s="111"/>
      <c r="OQJ7" s="111"/>
      <c r="OQK7" s="111"/>
      <c r="OQL7" s="111"/>
      <c r="OQM7" s="111"/>
      <c r="OQN7" s="111"/>
      <c r="OQO7" s="111"/>
      <c r="OQP7" s="111"/>
      <c r="OQQ7" s="111"/>
      <c r="OQR7" s="111"/>
      <c r="OQS7" s="111"/>
      <c r="OQT7" s="111"/>
      <c r="OQU7" s="111"/>
      <c r="OQV7" s="111"/>
      <c r="OQW7" s="111"/>
      <c r="OQX7" s="111"/>
      <c r="OQY7" s="111"/>
      <c r="OQZ7" s="111"/>
      <c r="ORA7" s="111"/>
      <c r="ORB7" s="111"/>
      <c r="ORC7" s="111"/>
      <c r="ORD7" s="111"/>
      <c r="ORE7" s="111"/>
      <c r="ORF7" s="111"/>
      <c r="ORG7" s="111"/>
      <c r="ORH7" s="111"/>
      <c r="ORI7" s="111"/>
      <c r="ORJ7" s="111"/>
      <c r="ORK7" s="111"/>
      <c r="ORL7" s="111"/>
      <c r="ORM7" s="111"/>
      <c r="ORN7" s="111"/>
      <c r="ORO7" s="111"/>
      <c r="ORP7" s="111"/>
      <c r="ORQ7" s="111"/>
      <c r="ORR7" s="111"/>
      <c r="ORS7" s="111"/>
      <c r="ORT7" s="111"/>
      <c r="ORU7" s="111"/>
      <c r="ORV7" s="111"/>
      <c r="ORW7" s="111"/>
      <c r="ORX7" s="111"/>
      <c r="ORY7" s="111"/>
      <c r="ORZ7" s="111"/>
      <c r="OSA7" s="111"/>
      <c r="OSB7" s="111"/>
      <c r="OSC7" s="111"/>
      <c r="OSD7" s="111"/>
      <c r="OSE7" s="111"/>
      <c r="OSF7" s="111"/>
      <c r="OSG7" s="111"/>
      <c r="OSH7" s="111"/>
      <c r="OSI7" s="111"/>
      <c r="OSJ7" s="111"/>
      <c r="OSK7" s="111"/>
      <c r="OSL7" s="111"/>
      <c r="OSM7" s="111"/>
      <c r="OSN7" s="111"/>
      <c r="OSO7" s="111"/>
      <c r="OSP7" s="111"/>
      <c r="OSQ7" s="111"/>
      <c r="OSR7" s="111"/>
      <c r="OSS7" s="111"/>
      <c r="OST7" s="111"/>
      <c r="OSU7" s="111"/>
      <c r="OSV7" s="111"/>
      <c r="OSW7" s="111"/>
      <c r="OSX7" s="111"/>
      <c r="OSY7" s="111"/>
      <c r="OSZ7" s="111"/>
      <c r="OTA7" s="111"/>
      <c r="OTB7" s="111"/>
      <c r="OTC7" s="111"/>
      <c r="OTD7" s="111"/>
      <c r="OTE7" s="111"/>
      <c r="OTF7" s="111"/>
      <c r="OTG7" s="111"/>
      <c r="OTH7" s="111"/>
      <c r="OTI7" s="111"/>
      <c r="OTJ7" s="111"/>
      <c r="OTK7" s="111"/>
      <c r="OTL7" s="111"/>
      <c r="OTM7" s="111"/>
      <c r="OTN7" s="111"/>
      <c r="OTO7" s="111"/>
      <c r="OTP7" s="111"/>
      <c r="OTQ7" s="111"/>
      <c r="OTR7" s="111"/>
      <c r="OTS7" s="111"/>
      <c r="OTT7" s="111"/>
      <c r="OTU7" s="111"/>
      <c r="OTV7" s="111"/>
      <c r="OTW7" s="111"/>
      <c r="OTX7" s="111"/>
      <c r="OTY7" s="111"/>
      <c r="OTZ7" s="111"/>
      <c r="OUA7" s="111"/>
      <c r="OUB7" s="111"/>
      <c r="OUC7" s="111"/>
      <c r="OUD7" s="111"/>
      <c r="OUE7" s="111"/>
      <c r="OUF7" s="111"/>
      <c r="OUG7" s="111"/>
      <c r="OUH7" s="111"/>
      <c r="OUI7" s="111"/>
      <c r="OUJ7" s="111"/>
      <c r="OUK7" s="111"/>
      <c r="OUL7" s="111"/>
      <c r="OUM7" s="111"/>
      <c r="OUN7" s="111"/>
      <c r="OUO7" s="111"/>
      <c r="OUP7" s="111"/>
      <c r="OUQ7" s="111"/>
      <c r="OUR7" s="111"/>
      <c r="OUS7" s="111"/>
      <c r="OUT7" s="111"/>
      <c r="OUU7" s="111"/>
      <c r="OUV7" s="111"/>
      <c r="OUW7" s="111"/>
      <c r="OUX7" s="111"/>
      <c r="OUY7" s="111"/>
      <c r="OUZ7" s="111"/>
      <c r="OVA7" s="111"/>
      <c r="OVB7" s="111"/>
      <c r="OVC7" s="111"/>
      <c r="OVD7" s="111"/>
      <c r="OVE7" s="111"/>
      <c r="OVF7" s="111"/>
      <c r="OVG7" s="111"/>
      <c r="OVH7" s="111"/>
      <c r="OVI7" s="111"/>
      <c r="OVJ7" s="111"/>
      <c r="OVK7" s="111"/>
      <c r="OVL7" s="111"/>
      <c r="OVM7" s="111"/>
      <c r="OVN7" s="111"/>
      <c r="OVO7" s="111"/>
      <c r="OVP7" s="111"/>
      <c r="OVQ7" s="111"/>
      <c r="OVR7" s="111"/>
      <c r="OVS7" s="111"/>
      <c r="OVT7" s="111"/>
      <c r="OVU7" s="111"/>
      <c r="OVV7" s="111"/>
      <c r="OVW7" s="111"/>
      <c r="OVX7" s="111"/>
      <c r="OVY7" s="111"/>
      <c r="OVZ7" s="111"/>
      <c r="OWA7" s="111"/>
      <c r="OWB7" s="111"/>
      <c r="OWC7" s="111"/>
      <c r="OWD7" s="111"/>
      <c r="OWE7" s="111"/>
      <c r="OWF7" s="111"/>
      <c r="OWG7" s="111"/>
      <c r="OWH7" s="111"/>
      <c r="OWI7" s="111"/>
      <c r="OWJ7" s="111"/>
      <c r="OWK7" s="111"/>
      <c r="OWL7" s="111"/>
      <c r="OWM7" s="111"/>
      <c r="OWN7" s="111"/>
      <c r="OWO7" s="111"/>
      <c r="OWP7" s="111"/>
      <c r="OWQ7" s="111"/>
      <c r="OWR7" s="111"/>
      <c r="OWS7" s="111"/>
      <c r="OWT7" s="111"/>
      <c r="OWU7" s="111"/>
      <c r="OWV7" s="111"/>
      <c r="OWW7" s="111"/>
      <c r="OWX7" s="111"/>
      <c r="OWY7" s="111"/>
      <c r="OWZ7" s="111"/>
      <c r="OXA7" s="111"/>
      <c r="OXB7" s="111"/>
      <c r="OXC7" s="111"/>
      <c r="OXD7" s="111"/>
      <c r="OXE7" s="111"/>
      <c r="OXF7" s="111"/>
      <c r="OXG7" s="111"/>
      <c r="OXH7" s="111"/>
      <c r="OXI7" s="111"/>
      <c r="OXJ7" s="111"/>
      <c r="OXK7" s="111"/>
      <c r="OXL7" s="111"/>
      <c r="OXM7" s="111"/>
      <c r="OXN7" s="111"/>
      <c r="OXO7" s="111"/>
      <c r="OXP7" s="111"/>
      <c r="OXQ7" s="111"/>
      <c r="OXR7" s="111"/>
      <c r="OXS7" s="111"/>
      <c r="OXT7" s="111"/>
      <c r="OXU7" s="111"/>
      <c r="OXV7" s="111"/>
      <c r="OXW7" s="111"/>
      <c r="OXX7" s="111"/>
      <c r="OXY7" s="111"/>
      <c r="OXZ7" s="111"/>
      <c r="OYA7" s="111"/>
      <c r="OYB7" s="111"/>
      <c r="OYC7" s="111"/>
      <c r="OYD7" s="111"/>
      <c r="OYE7" s="111"/>
      <c r="OYF7" s="111"/>
      <c r="OYG7" s="111"/>
      <c r="OYH7" s="111"/>
      <c r="OYI7" s="111"/>
      <c r="OYJ7" s="111"/>
      <c r="OYK7" s="111"/>
      <c r="OYL7" s="111"/>
      <c r="OYM7" s="111"/>
      <c r="OYN7" s="111"/>
      <c r="OYO7" s="111"/>
      <c r="OYP7" s="111"/>
      <c r="OYQ7" s="111"/>
      <c r="OYR7" s="111"/>
      <c r="OYS7" s="111"/>
      <c r="OYT7" s="111"/>
      <c r="OYU7" s="111"/>
      <c r="OYV7" s="111"/>
      <c r="OYW7" s="111"/>
      <c r="OYX7" s="111"/>
      <c r="OYY7" s="111"/>
      <c r="OYZ7" s="111"/>
      <c r="OZA7" s="111"/>
      <c r="OZB7" s="111"/>
      <c r="OZC7" s="111"/>
      <c r="OZD7" s="111"/>
      <c r="OZE7" s="111"/>
      <c r="OZF7" s="111"/>
      <c r="OZG7" s="111"/>
      <c r="OZH7" s="111"/>
      <c r="OZI7" s="111"/>
      <c r="OZJ7" s="111"/>
      <c r="OZK7" s="111"/>
      <c r="OZL7" s="111"/>
      <c r="OZM7" s="111"/>
      <c r="OZN7" s="111"/>
      <c r="OZO7" s="111"/>
      <c r="OZP7" s="111"/>
      <c r="OZQ7" s="111"/>
      <c r="OZR7" s="111"/>
      <c r="OZS7" s="111"/>
      <c r="OZT7" s="111"/>
      <c r="OZU7" s="111"/>
      <c r="OZV7" s="111"/>
      <c r="OZW7" s="111"/>
      <c r="OZX7" s="111"/>
      <c r="OZY7" s="111"/>
      <c r="OZZ7" s="111"/>
      <c r="PAA7" s="111"/>
      <c r="PAB7" s="111"/>
      <c r="PAC7" s="111"/>
      <c r="PAD7" s="111"/>
      <c r="PAE7" s="111"/>
      <c r="PAF7" s="111"/>
      <c r="PAG7" s="111"/>
      <c r="PAH7" s="111"/>
      <c r="PAI7" s="111"/>
      <c r="PAJ7" s="111"/>
      <c r="PAK7" s="111"/>
      <c r="PAL7" s="111"/>
      <c r="PAM7" s="111"/>
      <c r="PAN7" s="111"/>
      <c r="PAO7" s="111"/>
      <c r="PAP7" s="111"/>
      <c r="PAQ7" s="111"/>
      <c r="PAR7" s="111"/>
      <c r="PAS7" s="111"/>
      <c r="PAT7" s="111"/>
      <c r="PAU7" s="111"/>
      <c r="PAV7" s="111"/>
      <c r="PAW7" s="111"/>
      <c r="PAX7" s="111"/>
      <c r="PAY7" s="111"/>
      <c r="PAZ7" s="111"/>
      <c r="PBA7" s="111"/>
      <c r="PBB7" s="111"/>
      <c r="PBC7" s="111"/>
      <c r="PBD7" s="111"/>
      <c r="PBE7" s="111"/>
      <c r="PBF7" s="111"/>
      <c r="PBG7" s="111"/>
      <c r="PBH7" s="111"/>
      <c r="PBI7" s="111"/>
      <c r="PBJ7" s="111"/>
      <c r="PBK7" s="111"/>
      <c r="PBL7" s="111"/>
      <c r="PBM7" s="111"/>
      <c r="PBN7" s="111"/>
      <c r="PBO7" s="111"/>
      <c r="PBP7" s="111"/>
      <c r="PBQ7" s="111"/>
      <c r="PBR7" s="111"/>
      <c r="PBS7" s="111"/>
      <c r="PBT7" s="111"/>
      <c r="PBU7" s="111"/>
      <c r="PBV7" s="111"/>
      <c r="PBW7" s="111"/>
      <c r="PBX7" s="111"/>
      <c r="PBY7" s="111"/>
      <c r="PBZ7" s="111"/>
      <c r="PCA7" s="111"/>
      <c r="PCB7" s="111"/>
      <c r="PCC7" s="111"/>
      <c r="PCD7" s="111"/>
      <c r="PCE7" s="111"/>
      <c r="PCF7" s="111"/>
      <c r="PCG7" s="111"/>
      <c r="PCH7" s="111"/>
      <c r="PCI7" s="111"/>
      <c r="PCJ7" s="111"/>
      <c r="PCK7" s="111"/>
      <c r="PCL7" s="111"/>
      <c r="PCM7" s="111"/>
      <c r="PCN7" s="111"/>
      <c r="PCO7" s="111"/>
      <c r="PCP7" s="111"/>
      <c r="PCQ7" s="111"/>
      <c r="PCR7" s="111"/>
      <c r="PCS7" s="111"/>
      <c r="PCT7" s="111"/>
      <c r="PCU7" s="111"/>
      <c r="PCV7" s="111"/>
      <c r="PCW7" s="111"/>
      <c r="PCX7" s="111"/>
      <c r="PCY7" s="111"/>
      <c r="PCZ7" s="111"/>
      <c r="PDA7" s="111"/>
      <c r="PDB7" s="111"/>
      <c r="PDC7" s="111"/>
      <c r="PDD7" s="111"/>
      <c r="PDE7" s="111"/>
      <c r="PDF7" s="111"/>
      <c r="PDG7" s="111"/>
      <c r="PDH7" s="111"/>
      <c r="PDI7" s="111"/>
      <c r="PDJ7" s="111"/>
      <c r="PDK7" s="111"/>
      <c r="PDL7" s="111"/>
      <c r="PDM7" s="111"/>
      <c r="PDN7" s="111"/>
      <c r="PDO7" s="111"/>
      <c r="PDP7" s="111"/>
      <c r="PDQ7" s="111"/>
      <c r="PDR7" s="111"/>
      <c r="PDS7" s="111"/>
      <c r="PDT7" s="111"/>
      <c r="PDU7" s="111"/>
      <c r="PDV7" s="111"/>
      <c r="PDW7" s="111"/>
      <c r="PDX7" s="111"/>
      <c r="PDY7" s="111"/>
      <c r="PDZ7" s="111"/>
      <c r="PEA7" s="111"/>
      <c r="PEB7" s="111"/>
      <c r="PEC7" s="111"/>
      <c r="PED7" s="111"/>
      <c r="PEE7" s="111"/>
      <c r="PEF7" s="111"/>
      <c r="PEG7" s="111"/>
      <c r="PEH7" s="111"/>
      <c r="PEI7" s="111"/>
      <c r="PEJ7" s="111"/>
      <c r="PEK7" s="111"/>
      <c r="PEL7" s="111"/>
      <c r="PEM7" s="111"/>
      <c r="PEN7" s="111"/>
      <c r="PEO7" s="111"/>
      <c r="PEP7" s="111"/>
      <c r="PEQ7" s="111"/>
      <c r="PER7" s="111"/>
      <c r="PES7" s="111"/>
      <c r="PET7" s="111"/>
      <c r="PEU7" s="111"/>
      <c r="PEV7" s="111"/>
      <c r="PEW7" s="111"/>
      <c r="PEX7" s="111"/>
      <c r="PEY7" s="111"/>
      <c r="PEZ7" s="111"/>
      <c r="PFA7" s="111"/>
      <c r="PFB7" s="111"/>
      <c r="PFC7" s="111"/>
      <c r="PFD7" s="111"/>
      <c r="PFE7" s="111"/>
      <c r="PFF7" s="111"/>
      <c r="PFG7" s="111"/>
      <c r="PFH7" s="111"/>
      <c r="PFI7" s="111"/>
      <c r="PFJ7" s="111"/>
      <c r="PFK7" s="111"/>
      <c r="PFL7" s="111"/>
      <c r="PFM7" s="111"/>
      <c r="PFN7" s="111"/>
      <c r="PFO7" s="111"/>
      <c r="PFP7" s="111"/>
      <c r="PFQ7" s="111"/>
      <c r="PFR7" s="111"/>
      <c r="PFS7" s="111"/>
      <c r="PFT7" s="111"/>
      <c r="PFU7" s="111"/>
      <c r="PFV7" s="111"/>
      <c r="PFW7" s="111"/>
      <c r="PFX7" s="111"/>
      <c r="PFY7" s="111"/>
      <c r="PFZ7" s="111"/>
      <c r="PGA7" s="111"/>
      <c r="PGB7" s="111"/>
      <c r="PGC7" s="111"/>
      <c r="PGD7" s="111"/>
      <c r="PGE7" s="111"/>
      <c r="PGF7" s="111"/>
      <c r="PGG7" s="111"/>
      <c r="PGH7" s="111"/>
      <c r="PGI7" s="111"/>
      <c r="PGJ7" s="111"/>
      <c r="PGK7" s="111"/>
      <c r="PGL7" s="111"/>
      <c r="PGM7" s="111"/>
      <c r="PGN7" s="111"/>
      <c r="PGO7" s="111"/>
      <c r="PGP7" s="111"/>
      <c r="PGQ7" s="111"/>
      <c r="PGR7" s="111"/>
      <c r="PGS7" s="111"/>
      <c r="PGT7" s="111"/>
      <c r="PGU7" s="111"/>
      <c r="PGV7" s="111"/>
      <c r="PGW7" s="111"/>
      <c r="PGX7" s="111"/>
      <c r="PGY7" s="111"/>
      <c r="PGZ7" s="111"/>
      <c r="PHA7" s="111"/>
      <c r="PHB7" s="111"/>
      <c r="PHC7" s="111"/>
      <c r="PHD7" s="111"/>
      <c r="PHE7" s="111"/>
      <c r="PHF7" s="111"/>
      <c r="PHG7" s="111"/>
      <c r="PHH7" s="111"/>
      <c r="PHI7" s="111"/>
      <c r="PHJ7" s="111"/>
      <c r="PHK7" s="111"/>
      <c r="PHL7" s="111"/>
      <c r="PHM7" s="111"/>
      <c r="PHN7" s="111"/>
      <c r="PHO7" s="111"/>
      <c r="PHP7" s="111"/>
      <c r="PHQ7" s="111"/>
      <c r="PHR7" s="111"/>
      <c r="PHS7" s="111"/>
      <c r="PHT7" s="111"/>
      <c r="PHU7" s="111"/>
      <c r="PHV7" s="111"/>
      <c r="PHW7" s="111"/>
      <c r="PHX7" s="111"/>
      <c r="PHY7" s="111"/>
      <c r="PHZ7" s="111"/>
      <c r="PIA7" s="111"/>
      <c r="PIB7" s="111"/>
      <c r="PIC7" s="111"/>
      <c r="PID7" s="111"/>
      <c r="PIE7" s="111"/>
      <c r="PIF7" s="111"/>
      <c r="PIG7" s="111"/>
      <c r="PIH7" s="111"/>
      <c r="PII7" s="111"/>
      <c r="PIJ7" s="111"/>
      <c r="PIK7" s="111"/>
      <c r="PIL7" s="111"/>
      <c r="PIM7" s="111"/>
      <c r="PIN7" s="111"/>
      <c r="PIO7" s="111"/>
      <c r="PIP7" s="111"/>
      <c r="PIQ7" s="111"/>
      <c r="PIR7" s="111"/>
      <c r="PIS7" s="111"/>
      <c r="PIT7" s="111"/>
      <c r="PIU7" s="111"/>
      <c r="PIV7" s="111"/>
      <c r="PIW7" s="111"/>
      <c r="PIX7" s="111"/>
      <c r="PIY7" s="111"/>
      <c r="PIZ7" s="111"/>
      <c r="PJA7" s="111"/>
      <c r="PJB7" s="111"/>
      <c r="PJC7" s="111"/>
      <c r="PJD7" s="111"/>
      <c r="PJE7" s="111"/>
      <c r="PJF7" s="111"/>
      <c r="PJG7" s="111"/>
      <c r="PJH7" s="111"/>
      <c r="PJI7" s="111"/>
      <c r="PJJ7" s="111"/>
      <c r="PJK7" s="111"/>
      <c r="PJL7" s="111"/>
      <c r="PJM7" s="111"/>
      <c r="PJN7" s="111"/>
      <c r="PJO7" s="111"/>
      <c r="PJP7" s="111"/>
      <c r="PJQ7" s="111"/>
      <c r="PJR7" s="111"/>
      <c r="PJS7" s="111"/>
      <c r="PJT7" s="111"/>
      <c r="PJU7" s="111"/>
      <c r="PJV7" s="111"/>
      <c r="PJW7" s="111"/>
      <c r="PJX7" s="111"/>
      <c r="PJY7" s="111"/>
      <c r="PJZ7" s="111"/>
      <c r="PKA7" s="111"/>
      <c r="PKB7" s="111"/>
      <c r="PKC7" s="111"/>
      <c r="PKD7" s="111"/>
      <c r="PKE7" s="111"/>
      <c r="PKF7" s="111"/>
      <c r="PKG7" s="111"/>
      <c r="PKH7" s="111"/>
      <c r="PKI7" s="111"/>
      <c r="PKJ7" s="111"/>
      <c r="PKK7" s="111"/>
      <c r="PKL7" s="111"/>
      <c r="PKM7" s="111"/>
      <c r="PKN7" s="111"/>
      <c r="PKO7" s="111"/>
      <c r="PKP7" s="111"/>
      <c r="PKQ7" s="111"/>
      <c r="PKR7" s="111"/>
      <c r="PKS7" s="111"/>
      <c r="PKT7" s="111"/>
      <c r="PKU7" s="111"/>
      <c r="PKV7" s="111"/>
      <c r="PKW7" s="111"/>
      <c r="PKX7" s="111"/>
      <c r="PKY7" s="111"/>
      <c r="PKZ7" s="111"/>
      <c r="PLA7" s="111"/>
      <c r="PLB7" s="111"/>
      <c r="PLC7" s="111"/>
      <c r="PLD7" s="111"/>
      <c r="PLE7" s="111"/>
      <c r="PLF7" s="111"/>
      <c r="PLG7" s="111"/>
      <c r="PLH7" s="111"/>
      <c r="PLI7" s="111"/>
      <c r="PLJ7" s="111"/>
      <c r="PLK7" s="111"/>
      <c r="PLL7" s="111"/>
      <c r="PLM7" s="111"/>
      <c r="PLN7" s="111"/>
      <c r="PLO7" s="111"/>
      <c r="PLP7" s="111"/>
      <c r="PLQ7" s="111"/>
      <c r="PLR7" s="111"/>
      <c r="PLS7" s="111"/>
      <c r="PLT7" s="111"/>
      <c r="PLU7" s="111"/>
      <c r="PLV7" s="111"/>
      <c r="PLW7" s="111"/>
      <c r="PLX7" s="111"/>
      <c r="PLY7" s="111"/>
      <c r="PLZ7" s="111"/>
      <c r="PMA7" s="111"/>
      <c r="PMB7" s="111"/>
      <c r="PMC7" s="111"/>
      <c r="PMD7" s="111"/>
      <c r="PME7" s="111"/>
      <c r="PMF7" s="111"/>
      <c r="PMG7" s="111"/>
      <c r="PMH7" s="111"/>
      <c r="PMI7" s="111"/>
      <c r="PMJ7" s="111"/>
      <c r="PMK7" s="111"/>
      <c r="PML7" s="111"/>
      <c r="PMM7" s="111"/>
      <c r="PMN7" s="111"/>
      <c r="PMO7" s="111"/>
      <c r="PMP7" s="111"/>
      <c r="PMQ7" s="111"/>
      <c r="PMR7" s="111"/>
      <c r="PMS7" s="111"/>
      <c r="PMT7" s="111"/>
      <c r="PMU7" s="111"/>
      <c r="PMV7" s="111"/>
      <c r="PMW7" s="111"/>
      <c r="PMX7" s="111"/>
      <c r="PMY7" s="111"/>
      <c r="PMZ7" s="111"/>
      <c r="PNA7" s="111"/>
      <c r="PNB7" s="111"/>
      <c r="PNC7" s="111"/>
      <c r="PND7" s="111"/>
      <c r="PNE7" s="111"/>
      <c r="PNF7" s="111"/>
      <c r="PNG7" s="111"/>
      <c r="PNH7" s="111"/>
      <c r="PNI7" s="111"/>
      <c r="PNJ7" s="111"/>
      <c r="PNK7" s="111"/>
      <c r="PNL7" s="111"/>
      <c r="PNM7" s="111"/>
      <c r="PNN7" s="111"/>
      <c r="PNO7" s="111"/>
      <c r="PNP7" s="111"/>
      <c r="PNQ7" s="111"/>
      <c r="PNR7" s="111"/>
      <c r="PNS7" s="111"/>
      <c r="PNT7" s="111"/>
      <c r="PNU7" s="111"/>
      <c r="PNV7" s="111"/>
      <c r="PNW7" s="111"/>
      <c r="PNX7" s="111"/>
      <c r="PNY7" s="111"/>
      <c r="PNZ7" s="111"/>
      <c r="POA7" s="111"/>
      <c r="POB7" s="111"/>
      <c r="POC7" s="111"/>
      <c r="POD7" s="111"/>
      <c r="POE7" s="111"/>
      <c r="POF7" s="111"/>
      <c r="POG7" s="111"/>
      <c r="POH7" s="111"/>
      <c r="POI7" s="111"/>
      <c r="POJ7" s="111"/>
      <c r="POK7" s="111"/>
      <c r="POL7" s="111"/>
      <c r="POM7" s="111"/>
      <c r="PON7" s="111"/>
      <c r="POO7" s="111"/>
      <c r="POP7" s="111"/>
      <c r="POQ7" s="111"/>
      <c r="POR7" s="111"/>
      <c r="POS7" s="111"/>
      <c r="POT7" s="111"/>
      <c r="POU7" s="111"/>
      <c r="POV7" s="111"/>
      <c r="POW7" s="111"/>
      <c r="POX7" s="111"/>
      <c r="POY7" s="111"/>
      <c r="POZ7" s="111"/>
      <c r="PPA7" s="111"/>
      <c r="PPB7" s="111"/>
      <c r="PPC7" s="111"/>
      <c r="PPD7" s="111"/>
      <c r="PPE7" s="111"/>
      <c r="PPF7" s="111"/>
      <c r="PPG7" s="111"/>
      <c r="PPH7" s="111"/>
      <c r="PPI7" s="111"/>
      <c r="PPJ7" s="111"/>
      <c r="PPK7" s="111"/>
      <c r="PPL7" s="111"/>
      <c r="PPM7" s="111"/>
      <c r="PPN7" s="111"/>
      <c r="PPO7" s="111"/>
      <c r="PPP7" s="111"/>
      <c r="PPQ7" s="111"/>
      <c r="PPR7" s="111"/>
      <c r="PPS7" s="111"/>
      <c r="PPT7" s="111"/>
      <c r="PPU7" s="111"/>
      <c r="PPV7" s="111"/>
      <c r="PPW7" s="111"/>
      <c r="PPX7" s="111"/>
      <c r="PPY7" s="111"/>
      <c r="PPZ7" s="111"/>
      <c r="PQA7" s="111"/>
      <c r="PQB7" s="111"/>
      <c r="PQC7" s="111"/>
      <c r="PQD7" s="111"/>
      <c r="PQE7" s="111"/>
      <c r="PQF7" s="111"/>
      <c r="PQG7" s="111"/>
      <c r="PQH7" s="111"/>
      <c r="PQI7" s="111"/>
      <c r="PQJ7" s="111"/>
      <c r="PQK7" s="111"/>
      <c r="PQL7" s="111"/>
      <c r="PQM7" s="111"/>
      <c r="PQN7" s="111"/>
      <c r="PQO7" s="111"/>
      <c r="PQP7" s="111"/>
      <c r="PQQ7" s="111"/>
      <c r="PQR7" s="111"/>
      <c r="PQS7" s="111"/>
      <c r="PQT7" s="111"/>
      <c r="PQU7" s="111"/>
      <c r="PQV7" s="111"/>
      <c r="PQW7" s="111"/>
      <c r="PQX7" s="111"/>
      <c r="PQY7" s="111"/>
      <c r="PQZ7" s="111"/>
      <c r="PRA7" s="111"/>
      <c r="PRB7" s="111"/>
      <c r="PRC7" s="111"/>
      <c r="PRD7" s="111"/>
      <c r="PRE7" s="111"/>
      <c r="PRF7" s="111"/>
      <c r="PRG7" s="111"/>
      <c r="PRH7" s="111"/>
      <c r="PRI7" s="111"/>
      <c r="PRJ7" s="111"/>
      <c r="PRK7" s="111"/>
      <c r="PRL7" s="111"/>
      <c r="PRM7" s="111"/>
      <c r="PRN7" s="111"/>
      <c r="PRO7" s="111"/>
      <c r="PRP7" s="111"/>
      <c r="PRQ7" s="111"/>
      <c r="PRR7" s="111"/>
      <c r="PRS7" s="111"/>
      <c r="PRT7" s="111"/>
      <c r="PRU7" s="111"/>
      <c r="PRV7" s="111"/>
      <c r="PRW7" s="111"/>
      <c r="PRX7" s="111"/>
      <c r="PRY7" s="111"/>
      <c r="PRZ7" s="111"/>
      <c r="PSA7" s="111"/>
      <c r="PSB7" s="111"/>
      <c r="PSC7" s="111"/>
      <c r="PSD7" s="111"/>
      <c r="PSE7" s="111"/>
      <c r="PSF7" s="111"/>
      <c r="PSG7" s="111"/>
      <c r="PSH7" s="111"/>
      <c r="PSI7" s="111"/>
      <c r="PSJ7" s="111"/>
      <c r="PSK7" s="111"/>
      <c r="PSL7" s="111"/>
      <c r="PSM7" s="111"/>
      <c r="PSN7" s="111"/>
      <c r="PSO7" s="111"/>
      <c r="PSP7" s="111"/>
      <c r="PSQ7" s="111"/>
      <c r="PSR7" s="111"/>
      <c r="PSS7" s="111"/>
      <c r="PST7" s="111"/>
      <c r="PSU7" s="111"/>
      <c r="PSV7" s="111"/>
      <c r="PSW7" s="111"/>
      <c r="PSX7" s="111"/>
      <c r="PSY7" s="111"/>
      <c r="PSZ7" s="111"/>
      <c r="PTA7" s="111"/>
      <c r="PTB7" s="111"/>
      <c r="PTC7" s="111"/>
      <c r="PTD7" s="111"/>
      <c r="PTE7" s="111"/>
      <c r="PTF7" s="111"/>
      <c r="PTG7" s="111"/>
      <c r="PTH7" s="111"/>
      <c r="PTI7" s="111"/>
      <c r="PTJ7" s="111"/>
      <c r="PTK7" s="111"/>
      <c r="PTL7" s="111"/>
      <c r="PTM7" s="111"/>
      <c r="PTN7" s="111"/>
      <c r="PTO7" s="111"/>
      <c r="PTP7" s="111"/>
      <c r="PTQ7" s="111"/>
      <c r="PTR7" s="111"/>
      <c r="PTS7" s="111"/>
      <c r="PTT7" s="111"/>
      <c r="PTU7" s="111"/>
      <c r="PTV7" s="111"/>
      <c r="PTW7" s="111"/>
      <c r="PTX7" s="111"/>
      <c r="PTY7" s="111"/>
      <c r="PTZ7" s="111"/>
      <c r="PUA7" s="111"/>
      <c r="PUB7" s="111"/>
      <c r="PUC7" s="111"/>
      <c r="PUD7" s="111"/>
      <c r="PUE7" s="111"/>
      <c r="PUF7" s="111"/>
      <c r="PUG7" s="111"/>
      <c r="PUH7" s="111"/>
      <c r="PUI7" s="111"/>
      <c r="PUJ7" s="111"/>
      <c r="PUK7" s="111"/>
      <c r="PUL7" s="111"/>
      <c r="PUM7" s="111"/>
      <c r="PUN7" s="111"/>
      <c r="PUO7" s="111"/>
      <c r="PUP7" s="111"/>
      <c r="PUQ7" s="111"/>
      <c r="PUR7" s="111"/>
      <c r="PUS7" s="111"/>
      <c r="PUT7" s="111"/>
      <c r="PUU7" s="111"/>
      <c r="PUV7" s="111"/>
      <c r="PUW7" s="111"/>
      <c r="PUX7" s="111"/>
      <c r="PUY7" s="111"/>
      <c r="PUZ7" s="111"/>
      <c r="PVA7" s="111"/>
      <c r="PVB7" s="111"/>
      <c r="PVC7" s="111"/>
      <c r="PVD7" s="111"/>
      <c r="PVE7" s="111"/>
      <c r="PVF7" s="111"/>
      <c r="PVG7" s="111"/>
      <c r="PVH7" s="111"/>
      <c r="PVI7" s="111"/>
      <c r="PVJ7" s="111"/>
      <c r="PVK7" s="111"/>
      <c r="PVL7" s="111"/>
      <c r="PVM7" s="111"/>
      <c r="PVN7" s="111"/>
      <c r="PVO7" s="111"/>
      <c r="PVP7" s="111"/>
      <c r="PVQ7" s="111"/>
      <c r="PVR7" s="111"/>
      <c r="PVS7" s="111"/>
      <c r="PVT7" s="111"/>
      <c r="PVU7" s="111"/>
      <c r="PVV7" s="111"/>
      <c r="PVW7" s="111"/>
      <c r="PVX7" s="111"/>
      <c r="PVY7" s="111"/>
      <c r="PVZ7" s="111"/>
      <c r="PWA7" s="111"/>
      <c r="PWB7" s="111"/>
      <c r="PWC7" s="111"/>
      <c r="PWD7" s="111"/>
      <c r="PWE7" s="111"/>
      <c r="PWF7" s="111"/>
      <c r="PWG7" s="111"/>
      <c r="PWH7" s="111"/>
      <c r="PWI7" s="111"/>
      <c r="PWJ7" s="111"/>
      <c r="PWK7" s="111"/>
      <c r="PWL7" s="111"/>
      <c r="PWM7" s="111"/>
      <c r="PWN7" s="111"/>
      <c r="PWO7" s="111"/>
      <c r="PWP7" s="111"/>
      <c r="PWQ7" s="111"/>
      <c r="PWR7" s="111"/>
      <c r="PWS7" s="111"/>
      <c r="PWT7" s="111"/>
      <c r="PWU7" s="111"/>
      <c r="PWV7" s="111"/>
      <c r="PWW7" s="111"/>
      <c r="PWX7" s="111"/>
      <c r="PWY7" s="111"/>
      <c r="PWZ7" s="111"/>
      <c r="PXA7" s="111"/>
      <c r="PXB7" s="111"/>
      <c r="PXC7" s="111"/>
      <c r="PXD7" s="111"/>
      <c r="PXE7" s="111"/>
      <c r="PXF7" s="111"/>
      <c r="PXG7" s="111"/>
      <c r="PXH7" s="111"/>
      <c r="PXI7" s="111"/>
      <c r="PXJ7" s="111"/>
      <c r="PXK7" s="111"/>
      <c r="PXL7" s="111"/>
      <c r="PXM7" s="111"/>
      <c r="PXN7" s="111"/>
      <c r="PXO7" s="111"/>
      <c r="PXP7" s="111"/>
      <c r="PXQ7" s="111"/>
      <c r="PXR7" s="111"/>
      <c r="PXS7" s="111"/>
      <c r="PXT7" s="111"/>
      <c r="PXU7" s="111"/>
      <c r="PXV7" s="111"/>
      <c r="PXW7" s="111"/>
      <c r="PXX7" s="111"/>
      <c r="PXY7" s="111"/>
      <c r="PXZ7" s="111"/>
      <c r="PYA7" s="111"/>
      <c r="PYB7" s="111"/>
      <c r="PYC7" s="111"/>
      <c r="PYD7" s="111"/>
      <c r="PYE7" s="111"/>
      <c r="PYF7" s="111"/>
      <c r="PYG7" s="111"/>
      <c r="PYH7" s="111"/>
      <c r="PYI7" s="111"/>
      <c r="PYJ7" s="111"/>
      <c r="PYK7" s="111"/>
      <c r="PYL7" s="111"/>
      <c r="PYM7" s="111"/>
      <c r="PYN7" s="111"/>
      <c r="PYO7" s="111"/>
      <c r="PYP7" s="111"/>
      <c r="PYQ7" s="111"/>
      <c r="PYR7" s="111"/>
      <c r="PYS7" s="111"/>
      <c r="PYT7" s="111"/>
      <c r="PYU7" s="111"/>
      <c r="PYV7" s="111"/>
      <c r="PYW7" s="111"/>
      <c r="PYX7" s="111"/>
      <c r="PYY7" s="111"/>
      <c r="PYZ7" s="111"/>
      <c r="PZA7" s="111"/>
      <c r="PZB7" s="111"/>
      <c r="PZC7" s="111"/>
      <c r="PZD7" s="111"/>
      <c r="PZE7" s="111"/>
      <c r="PZF7" s="111"/>
      <c r="PZG7" s="111"/>
      <c r="PZH7" s="111"/>
      <c r="PZI7" s="111"/>
      <c r="PZJ7" s="111"/>
      <c r="PZK7" s="111"/>
      <c r="PZL7" s="111"/>
      <c r="PZM7" s="111"/>
      <c r="PZN7" s="111"/>
      <c r="PZO7" s="111"/>
      <c r="PZP7" s="111"/>
      <c r="PZQ7" s="111"/>
      <c r="PZR7" s="111"/>
      <c r="PZS7" s="111"/>
      <c r="PZT7" s="111"/>
      <c r="PZU7" s="111"/>
      <c r="PZV7" s="111"/>
      <c r="PZW7" s="111"/>
      <c r="PZX7" s="111"/>
      <c r="PZY7" s="111"/>
      <c r="PZZ7" s="111"/>
      <c r="QAA7" s="111"/>
      <c r="QAB7" s="111"/>
      <c r="QAC7" s="111"/>
      <c r="QAD7" s="111"/>
      <c r="QAE7" s="111"/>
      <c r="QAF7" s="111"/>
      <c r="QAG7" s="111"/>
      <c r="QAH7" s="111"/>
      <c r="QAI7" s="111"/>
      <c r="QAJ7" s="111"/>
      <c r="QAK7" s="111"/>
      <c r="QAL7" s="111"/>
      <c r="QAM7" s="111"/>
      <c r="QAN7" s="111"/>
      <c r="QAO7" s="111"/>
      <c r="QAP7" s="111"/>
      <c r="QAQ7" s="111"/>
      <c r="QAR7" s="111"/>
      <c r="QAS7" s="111"/>
      <c r="QAT7" s="111"/>
      <c r="QAU7" s="111"/>
      <c r="QAV7" s="111"/>
      <c r="QAW7" s="111"/>
      <c r="QAX7" s="111"/>
      <c r="QAY7" s="111"/>
      <c r="QAZ7" s="111"/>
      <c r="QBA7" s="111"/>
      <c r="QBB7" s="111"/>
      <c r="QBC7" s="111"/>
      <c r="QBD7" s="111"/>
      <c r="QBE7" s="111"/>
      <c r="QBF7" s="111"/>
      <c r="QBG7" s="111"/>
      <c r="QBH7" s="111"/>
      <c r="QBI7" s="111"/>
      <c r="QBJ7" s="111"/>
      <c r="QBK7" s="111"/>
      <c r="QBL7" s="111"/>
      <c r="QBM7" s="111"/>
      <c r="QBN7" s="111"/>
      <c r="QBO7" s="111"/>
      <c r="QBP7" s="111"/>
      <c r="QBQ7" s="111"/>
      <c r="QBR7" s="111"/>
      <c r="QBS7" s="111"/>
      <c r="QBT7" s="111"/>
      <c r="QBU7" s="111"/>
      <c r="QBV7" s="111"/>
      <c r="QBW7" s="111"/>
      <c r="QBX7" s="111"/>
      <c r="QBY7" s="111"/>
      <c r="QBZ7" s="111"/>
      <c r="QCA7" s="111"/>
      <c r="QCB7" s="111"/>
      <c r="QCC7" s="111"/>
      <c r="QCD7" s="111"/>
      <c r="QCE7" s="111"/>
      <c r="QCF7" s="111"/>
      <c r="QCG7" s="111"/>
      <c r="QCH7" s="111"/>
      <c r="QCI7" s="111"/>
      <c r="QCJ7" s="111"/>
      <c r="QCK7" s="111"/>
      <c r="QCL7" s="111"/>
      <c r="QCM7" s="111"/>
      <c r="QCN7" s="111"/>
      <c r="QCO7" s="111"/>
      <c r="QCP7" s="111"/>
      <c r="QCQ7" s="111"/>
      <c r="QCR7" s="111"/>
      <c r="QCS7" s="111"/>
      <c r="QCT7" s="111"/>
      <c r="QCU7" s="111"/>
      <c r="QCV7" s="111"/>
      <c r="QCW7" s="111"/>
      <c r="QCX7" s="111"/>
      <c r="QCY7" s="111"/>
      <c r="QCZ7" s="111"/>
      <c r="QDA7" s="111"/>
      <c r="QDB7" s="111"/>
      <c r="QDC7" s="111"/>
      <c r="QDD7" s="111"/>
      <c r="QDE7" s="111"/>
      <c r="QDF7" s="111"/>
      <c r="QDG7" s="111"/>
      <c r="QDH7" s="111"/>
      <c r="QDI7" s="111"/>
      <c r="QDJ7" s="111"/>
      <c r="QDK7" s="111"/>
      <c r="QDL7" s="111"/>
      <c r="QDM7" s="111"/>
      <c r="QDN7" s="111"/>
      <c r="QDO7" s="111"/>
      <c r="QDP7" s="111"/>
      <c r="QDQ7" s="111"/>
      <c r="QDR7" s="111"/>
      <c r="QDS7" s="111"/>
      <c r="QDT7" s="111"/>
      <c r="QDU7" s="111"/>
      <c r="QDV7" s="111"/>
      <c r="QDW7" s="111"/>
      <c r="QDX7" s="111"/>
      <c r="QDY7" s="111"/>
      <c r="QDZ7" s="111"/>
      <c r="QEA7" s="111"/>
      <c r="QEB7" s="111"/>
      <c r="QEC7" s="111"/>
      <c r="QED7" s="111"/>
      <c r="QEE7" s="111"/>
      <c r="QEF7" s="111"/>
      <c r="QEG7" s="111"/>
      <c r="QEH7" s="111"/>
      <c r="QEI7" s="111"/>
      <c r="QEJ7" s="111"/>
      <c r="QEK7" s="111"/>
      <c r="QEL7" s="111"/>
      <c r="QEM7" s="111"/>
      <c r="QEN7" s="111"/>
      <c r="QEO7" s="111"/>
      <c r="QEP7" s="111"/>
      <c r="QEQ7" s="111"/>
      <c r="QER7" s="111"/>
      <c r="QES7" s="111"/>
      <c r="QET7" s="111"/>
      <c r="QEU7" s="111"/>
      <c r="QEV7" s="111"/>
      <c r="QEW7" s="111"/>
      <c r="QEX7" s="111"/>
      <c r="QEY7" s="111"/>
      <c r="QEZ7" s="111"/>
      <c r="QFA7" s="111"/>
      <c r="QFB7" s="111"/>
      <c r="QFC7" s="111"/>
      <c r="QFD7" s="111"/>
      <c r="QFE7" s="111"/>
      <c r="QFF7" s="111"/>
      <c r="QFG7" s="111"/>
      <c r="QFH7" s="111"/>
      <c r="QFI7" s="111"/>
      <c r="QFJ7" s="111"/>
      <c r="QFK7" s="111"/>
      <c r="QFL7" s="111"/>
      <c r="QFM7" s="111"/>
      <c r="QFN7" s="111"/>
      <c r="QFO7" s="111"/>
      <c r="QFP7" s="111"/>
      <c r="QFQ7" s="111"/>
      <c r="QFR7" s="111"/>
      <c r="QFS7" s="111"/>
      <c r="QFT7" s="111"/>
      <c r="QFU7" s="111"/>
      <c r="QFV7" s="111"/>
      <c r="QFW7" s="111"/>
      <c r="QFX7" s="111"/>
      <c r="QFY7" s="111"/>
      <c r="QFZ7" s="111"/>
      <c r="QGA7" s="111"/>
      <c r="QGB7" s="111"/>
      <c r="QGC7" s="111"/>
      <c r="QGD7" s="111"/>
      <c r="QGE7" s="111"/>
      <c r="QGF7" s="111"/>
      <c r="QGG7" s="111"/>
      <c r="QGH7" s="111"/>
      <c r="QGI7" s="111"/>
      <c r="QGJ7" s="111"/>
      <c r="QGK7" s="111"/>
      <c r="QGL7" s="111"/>
      <c r="QGM7" s="111"/>
      <c r="QGN7" s="111"/>
      <c r="QGO7" s="111"/>
      <c r="QGP7" s="111"/>
      <c r="QGQ7" s="111"/>
      <c r="QGR7" s="111"/>
      <c r="QGS7" s="111"/>
      <c r="QGT7" s="111"/>
      <c r="QGU7" s="111"/>
      <c r="QGV7" s="111"/>
      <c r="QGW7" s="111"/>
      <c r="QGX7" s="111"/>
      <c r="QGY7" s="111"/>
      <c r="QGZ7" s="111"/>
      <c r="QHA7" s="111"/>
      <c r="QHB7" s="111"/>
      <c r="QHC7" s="111"/>
      <c r="QHD7" s="111"/>
      <c r="QHE7" s="111"/>
      <c r="QHF7" s="111"/>
      <c r="QHG7" s="111"/>
      <c r="QHH7" s="111"/>
      <c r="QHI7" s="111"/>
      <c r="QHJ7" s="111"/>
      <c r="QHK7" s="111"/>
      <c r="QHL7" s="111"/>
      <c r="QHM7" s="111"/>
      <c r="QHN7" s="111"/>
      <c r="QHO7" s="111"/>
      <c r="QHP7" s="111"/>
      <c r="QHQ7" s="111"/>
      <c r="QHR7" s="111"/>
      <c r="QHS7" s="111"/>
      <c r="QHT7" s="111"/>
      <c r="QHU7" s="111"/>
      <c r="QHV7" s="111"/>
      <c r="QHW7" s="111"/>
      <c r="QHX7" s="111"/>
      <c r="QHY7" s="111"/>
      <c r="QHZ7" s="111"/>
      <c r="QIA7" s="111"/>
      <c r="QIB7" s="111"/>
      <c r="QIC7" s="111"/>
      <c r="QID7" s="111"/>
      <c r="QIE7" s="111"/>
      <c r="QIF7" s="111"/>
      <c r="QIG7" s="111"/>
      <c r="QIH7" s="111"/>
      <c r="QII7" s="111"/>
      <c r="QIJ7" s="111"/>
      <c r="QIK7" s="111"/>
      <c r="QIL7" s="111"/>
      <c r="QIM7" s="111"/>
      <c r="QIN7" s="111"/>
      <c r="QIO7" s="111"/>
      <c r="QIP7" s="111"/>
      <c r="QIQ7" s="111"/>
      <c r="QIR7" s="111"/>
      <c r="QIS7" s="111"/>
      <c r="QIT7" s="111"/>
      <c r="QIU7" s="111"/>
      <c r="QIV7" s="111"/>
      <c r="QIW7" s="111"/>
      <c r="QIX7" s="111"/>
      <c r="QIY7" s="111"/>
      <c r="QIZ7" s="111"/>
      <c r="QJA7" s="111"/>
      <c r="QJB7" s="111"/>
      <c r="QJC7" s="111"/>
      <c r="QJD7" s="111"/>
      <c r="QJE7" s="111"/>
      <c r="QJF7" s="111"/>
      <c r="QJG7" s="111"/>
      <c r="QJH7" s="111"/>
      <c r="QJI7" s="111"/>
      <c r="QJJ7" s="111"/>
      <c r="QJK7" s="111"/>
      <c r="QJL7" s="111"/>
      <c r="QJM7" s="111"/>
      <c r="QJN7" s="111"/>
      <c r="QJO7" s="111"/>
      <c r="QJP7" s="111"/>
      <c r="QJQ7" s="111"/>
      <c r="QJR7" s="111"/>
      <c r="QJS7" s="111"/>
      <c r="QJT7" s="111"/>
      <c r="QJU7" s="111"/>
      <c r="QJV7" s="111"/>
      <c r="QJW7" s="111"/>
      <c r="QJX7" s="111"/>
      <c r="QJY7" s="111"/>
      <c r="QJZ7" s="111"/>
      <c r="QKA7" s="111"/>
      <c r="QKB7" s="111"/>
      <c r="QKC7" s="111"/>
      <c r="QKD7" s="111"/>
      <c r="QKE7" s="111"/>
      <c r="QKF7" s="111"/>
      <c r="QKG7" s="111"/>
      <c r="QKH7" s="111"/>
      <c r="QKI7" s="111"/>
      <c r="QKJ7" s="111"/>
      <c r="QKK7" s="111"/>
      <c r="QKL7" s="111"/>
      <c r="QKM7" s="111"/>
      <c r="QKN7" s="111"/>
      <c r="QKO7" s="111"/>
      <c r="QKP7" s="111"/>
      <c r="QKQ7" s="111"/>
      <c r="QKR7" s="111"/>
      <c r="QKS7" s="111"/>
      <c r="QKT7" s="111"/>
      <c r="QKU7" s="111"/>
      <c r="QKV7" s="111"/>
      <c r="QKW7" s="111"/>
      <c r="QKX7" s="111"/>
      <c r="QKY7" s="111"/>
      <c r="QKZ7" s="111"/>
      <c r="QLA7" s="111"/>
      <c r="QLB7" s="111"/>
      <c r="QLC7" s="111"/>
      <c r="QLD7" s="111"/>
      <c r="QLE7" s="111"/>
      <c r="QLF7" s="111"/>
      <c r="QLG7" s="111"/>
      <c r="QLH7" s="111"/>
      <c r="QLI7" s="111"/>
      <c r="QLJ7" s="111"/>
      <c r="QLK7" s="111"/>
      <c r="QLL7" s="111"/>
      <c r="QLM7" s="111"/>
      <c r="QLN7" s="111"/>
      <c r="QLO7" s="111"/>
      <c r="QLP7" s="111"/>
      <c r="QLQ7" s="111"/>
      <c r="QLR7" s="111"/>
      <c r="QLS7" s="111"/>
      <c r="QLT7" s="111"/>
      <c r="QLU7" s="111"/>
      <c r="QLV7" s="111"/>
      <c r="QLW7" s="111"/>
      <c r="QLX7" s="111"/>
      <c r="QLY7" s="111"/>
      <c r="QLZ7" s="111"/>
      <c r="QMA7" s="111"/>
      <c r="QMB7" s="111"/>
      <c r="QMC7" s="111"/>
      <c r="QMD7" s="111"/>
      <c r="QME7" s="111"/>
      <c r="QMF7" s="111"/>
      <c r="QMG7" s="111"/>
      <c r="QMH7" s="111"/>
      <c r="QMI7" s="111"/>
      <c r="QMJ7" s="111"/>
      <c r="QMK7" s="111"/>
      <c r="QML7" s="111"/>
      <c r="QMM7" s="111"/>
      <c r="QMN7" s="111"/>
      <c r="QMO7" s="111"/>
      <c r="QMP7" s="111"/>
      <c r="QMQ7" s="111"/>
      <c r="QMR7" s="111"/>
      <c r="QMS7" s="111"/>
      <c r="QMT7" s="111"/>
      <c r="QMU7" s="111"/>
      <c r="QMV7" s="111"/>
      <c r="QMW7" s="111"/>
      <c r="QMX7" s="111"/>
      <c r="QMY7" s="111"/>
      <c r="QMZ7" s="111"/>
      <c r="QNA7" s="111"/>
      <c r="QNB7" s="111"/>
      <c r="QNC7" s="111"/>
      <c r="QND7" s="111"/>
      <c r="QNE7" s="111"/>
      <c r="QNF7" s="111"/>
      <c r="QNG7" s="111"/>
      <c r="QNH7" s="111"/>
      <c r="QNI7" s="111"/>
      <c r="QNJ7" s="111"/>
      <c r="QNK7" s="111"/>
      <c r="QNL7" s="111"/>
      <c r="QNM7" s="111"/>
      <c r="QNN7" s="111"/>
      <c r="QNO7" s="111"/>
      <c r="QNP7" s="111"/>
      <c r="QNQ7" s="111"/>
      <c r="QNR7" s="111"/>
      <c r="QNS7" s="111"/>
      <c r="QNT7" s="111"/>
      <c r="QNU7" s="111"/>
      <c r="QNV7" s="111"/>
      <c r="QNW7" s="111"/>
      <c r="QNX7" s="111"/>
      <c r="QNY7" s="111"/>
      <c r="QNZ7" s="111"/>
      <c r="QOA7" s="111"/>
      <c r="QOB7" s="111"/>
      <c r="QOC7" s="111"/>
      <c r="QOD7" s="111"/>
      <c r="QOE7" s="111"/>
      <c r="QOF7" s="111"/>
      <c r="QOG7" s="111"/>
      <c r="QOH7" s="111"/>
      <c r="QOI7" s="111"/>
      <c r="QOJ7" s="111"/>
      <c r="QOK7" s="111"/>
      <c r="QOL7" s="111"/>
      <c r="QOM7" s="111"/>
      <c r="QON7" s="111"/>
      <c r="QOO7" s="111"/>
      <c r="QOP7" s="111"/>
      <c r="QOQ7" s="111"/>
      <c r="QOR7" s="111"/>
      <c r="QOS7" s="111"/>
      <c r="QOT7" s="111"/>
      <c r="QOU7" s="111"/>
      <c r="QOV7" s="111"/>
      <c r="QOW7" s="111"/>
      <c r="QOX7" s="111"/>
      <c r="QOY7" s="111"/>
      <c r="QOZ7" s="111"/>
      <c r="QPA7" s="111"/>
      <c r="QPB7" s="111"/>
      <c r="QPC7" s="111"/>
      <c r="QPD7" s="111"/>
      <c r="QPE7" s="111"/>
      <c r="QPF7" s="111"/>
      <c r="QPG7" s="111"/>
      <c r="QPH7" s="111"/>
      <c r="QPI7" s="111"/>
      <c r="QPJ7" s="111"/>
      <c r="QPK7" s="111"/>
      <c r="QPL7" s="111"/>
      <c r="QPM7" s="111"/>
      <c r="QPN7" s="111"/>
      <c r="QPO7" s="111"/>
      <c r="QPP7" s="111"/>
      <c r="QPQ7" s="111"/>
      <c r="QPR7" s="111"/>
      <c r="QPS7" s="111"/>
      <c r="QPT7" s="111"/>
      <c r="QPU7" s="111"/>
      <c r="QPV7" s="111"/>
      <c r="QPW7" s="111"/>
      <c r="QPX7" s="111"/>
      <c r="QPY7" s="111"/>
      <c r="QPZ7" s="111"/>
      <c r="QQA7" s="111"/>
      <c r="QQB7" s="111"/>
      <c r="QQC7" s="111"/>
      <c r="QQD7" s="111"/>
      <c r="QQE7" s="111"/>
      <c r="QQF7" s="111"/>
      <c r="QQG7" s="111"/>
      <c r="QQH7" s="111"/>
      <c r="QQI7" s="111"/>
      <c r="QQJ7" s="111"/>
      <c r="QQK7" s="111"/>
      <c r="QQL7" s="111"/>
      <c r="QQM7" s="111"/>
      <c r="QQN7" s="111"/>
      <c r="QQO7" s="111"/>
      <c r="QQP7" s="111"/>
      <c r="QQQ7" s="111"/>
      <c r="QQR7" s="111"/>
      <c r="QQS7" s="111"/>
      <c r="QQT7" s="111"/>
      <c r="QQU7" s="111"/>
      <c r="QQV7" s="111"/>
      <c r="QQW7" s="111"/>
      <c r="QQX7" s="111"/>
      <c r="QQY7" s="111"/>
      <c r="QQZ7" s="111"/>
      <c r="QRA7" s="111"/>
      <c r="QRB7" s="111"/>
      <c r="QRC7" s="111"/>
      <c r="QRD7" s="111"/>
      <c r="QRE7" s="111"/>
      <c r="QRF7" s="111"/>
      <c r="QRG7" s="111"/>
      <c r="QRH7" s="111"/>
      <c r="QRI7" s="111"/>
      <c r="QRJ7" s="111"/>
      <c r="QRK7" s="111"/>
      <c r="QRL7" s="111"/>
      <c r="QRM7" s="111"/>
      <c r="QRN7" s="111"/>
      <c r="QRO7" s="111"/>
      <c r="QRP7" s="111"/>
      <c r="QRQ7" s="111"/>
      <c r="QRR7" s="111"/>
      <c r="QRS7" s="111"/>
      <c r="QRT7" s="111"/>
      <c r="QRU7" s="111"/>
      <c r="QRV7" s="111"/>
      <c r="QRW7" s="111"/>
      <c r="QRX7" s="111"/>
      <c r="QRY7" s="111"/>
      <c r="QRZ7" s="111"/>
      <c r="QSA7" s="111"/>
      <c r="QSB7" s="111"/>
      <c r="QSC7" s="111"/>
      <c r="QSD7" s="111"/>
      <c r="QSE7" s="111"/>
      <c r="QSF7" s="111"/>
      <c r="QSG7" s="111"/>
      <c r="QSH7" s="111"/>
      <c r="QSI7" s="111"/>
      <c r="QSJ7" s="111"/>
      <c r="QSK7" s="111"/>
      <c r="QSL7" s="111"/>
      <c r="QSM7" s="111"/>
      <c r="QSN7" s="111"/>
      <c r="QSO7" s="111"/>
      <c r="QSP7" s="111"/>
      <c r="QSQ7" s="111"/>
      <c r="QSR7" s="111"/>
      <c r="QSS7" s="111"/>
      <c r="QST7" s="111"/>
      <c r="QSU7" s="111"/>
      <c r="QSV7" s="111"/>
      <c r="QSW7" s="111"/>
      <c r="QSX7" s="111"/>
      <c r="QSY7" s="111"/>
      <c r="QSZ7" s="111"/>
      <c r="QTA7" s="111"/>
      <c r="QTB7" s="111"/>
      <c r="QTC7" s="111"/>
      <c r="QTD7" s="111"/>
      <c r="QTE7" s="111"/>
      <c r="QTF7" s="111"/>
      <c r="QTG7" s="111"/>
      <c r="QTH7" s="111"/>
      <c r="QTI7" s="111"/>
      <c r="QTJ7" s="111"/>
      <c r="QTK7" s="111"/>
      <c r="QTL7" s="111"/>
      <c r="QTM7" s="111"/>
      <c r="QTN7" s="111"/>
      <c r="QTO7" s="111"/>
      <c r="QTP7" s="111"/>
      <c r="QTQ7" s="111"/>
      <c r="QTR7" s="111"/>
      <c r="QTS7" s="111"/>
      <c r="QTT7" s="111"/>
      <c r="QTU7" s="111"/>
      <c r="QTV7" s="111"/>
      <c r="QTW7" s="111"/>
      <c r="QTX7" s="111"/>
      <c r="QTY7" s="111"/>
      <c r="QTZ7" s="111"/>
      <c r="QUA7" s="111"/>
      <c r="QUB7" s="111"/>
      <c r="QUC7" s="111"/>
      <c r="QUD7" s="111"/>
      <c r="QUE7" s="111"/>
      <c r="QUF7" s="111"/>
      <c r="QUG7" s="111"/>
      <c r="QUH7" s="111"/>
      <c r="QUI7" s="111"/>
      <c r="QUJ7" s="111"/>
      <c r="QUK7" s="111"/>
      <c r="QUL7" s="111"/>
      <c r="QUM7" s="111"/>
      <c r="QUN7" s="111"/>
      <c r="QUO7" s="111"/>
      <c r="QUP7" s="111"/>
      <c r="QUQ7" s="111"/>
      <c r="QUR7" s="111"/>
      <c r="QUS7" s="111"/>
      <c r="QUT7" s="111"/>
      <c r="QUU7" s="111"/>
      <c r="QUV7" s="111"/>
      <c r="QUW7" s="111"/>
      <c r="QUX7" s="111"/>
      <c r="QUY7" s="111"/>
      <c r="QUZ7" s="111"/>
      <c r="QVA7" s="111"/>
      <c r="QVB7" s="111"/>
      <c r="QVC7" s="111"/>
      <c r="QVD7" s="111"/>
      <c r="QVE7" s="111"/>
      <c r="QVF7" s="111"/>
      <c r="QVG7" s="111"/>
      <c r="QVH7" s="111"/>
      <c r="QVI7" s="111"/>
      <c r="QVJ7" s="111"/>
      <c r="QVK7" s="111"/>
      <c r="QVL7" s="111"/>
      <c r="QVM7" s="111"/>
      <c r="QVN7" s="111"/>
      <c r="QVO7" s="111"/>
      <c r="QVP7" s="111"/>
      <c r="QVQ7" s="111"/>
      <c r="QVR7" s="111"/>
      <c r="QVS7" s="111"/>
      <c r="QVT7" s="111"/>
      <c r="QVU7" s="111"/>
      <c r="QVV7" s="111"/>
      <c r="QVW7" s="111"/>
      <c r="QVX7" s="111"/>
      <c r="QVY7" s="111"/>
      <c r="QVZ7" s="111"/>
      <c r="QWA7" s="111"/>
      <c r="QWB7" s="111"/>
      <c r="QWC7" s="111"/>
      <c r="QWD7" s="111"/>
      <c r="QWE7" s="111"/>
      <c r="QWF7" s="111"/>
      <c r="QWG7" s="111"/>
      <c r="QWH7" s="111"/>
      <c r="QWI7" s="111"/>
      <c r="QWJ7" s="111"/>
      <c r="QWK7" s="111"/>
      <c r="QWL7" s="111"/>
      <c r="QWM7" s="111"/>
      <c r="QWN7" s="111"/>
      <c r="QWO7" s="111"/>
      <c r="QWP7" s="111"/>
      <c r="QWQ7" s="111"/>
      <c r="QWR7" s="111"/>
      <c r="QWS7" s="111"/>
      <c r="QWT7" s="111"/>
      <c r="QWU7" s="111"/>
      <c r="QWV7" s="111"/>
      <c r="QWW7" s="111"/>
      <c r="QWX7" s="111"/>
      <c r="QWY7" s="111"/>
      <c r="QWZ7" s="111"/>
      <c r="QXA7" s="111"/>
      <c r="QXB7" s="111"/>
      <c r="QXC7" s="111"/>
      <c r="QXD7" s="111"/>
      <c r="QXE7" s="111"/>
      <c r="QXF7" s="111"/>
      <c r="QXG7" s="111"/>
      <c r="QXH7" s="111"/>
      <c r="QXI7" s="111"/>
      <c r="QXJ7" s="111"/>
      <c r="QXK7" s="111"/>
      <c r="QXL7" s="111"/>
      <c r="QXM7" s="111"/>
      <c r="QXN7" s="111"/>
      <c r="QXO7" s="111"/>
      <c r="QXP7" s="111"/>
      <c r="QXQ7" s="111"/>
      <c r="QXR7" s="111"/>
      <c r="QXS7" s="111"/>
      <c r="QXT7" s="111"/>
      <c r="QXU7" s="111"/>
      <c r="QXV7" s="111"/>
      <c r="QXW7" s="111"/>
      <c r="QXX7" s="111"/>
      <c r="QXY7" s="111"/>
      <c r="QXZ7" s="111"/>
      <c r="QYA7" s="111"/>
      <c r="QYB7" s="111"/>
      <c r="QYC7" s="111"/>
      <c r="QYD7" s="111"/>
      <c r="QYE7" s="111"/>
      <c r="QYF7" s="111"/>
      <c r="QYG7" s="111"/>
      <c r="QYH7" s="111"/>
      <c r="QYI7" s="111"/>
      <c r="QYJ7" s="111"/>
      <c r="QYK7" s="111"/>
      <c r="QYL7" s="111"/>
      <c r="QYM7" s="111"/>
      <c r="QYN7" s="111"/>
      <c r="QYO7" s="111"/>
      <c r="QYP7" s="111"/>
      <c r="QYQ7" s="111"/>
      <c r="QYR7" s="111"/>
      <c r="QYS7" s="111"/>
      <c r="QYT7" s="111"/>
      <c r="QYU7" s="111"/>
      <c r="QYV7" s="111"/>
      <c r="QYW7" s="111"/>
      <c r="QYX7" s="111"/>
      <c r="QYY7" s="111"/>
      <c r="QYZ7" s="111"/>
      <c r="QZA7" s="111"/>
      <c r="QZB7" s="111"/>
      <c r="QZC7" s="111"/>
      <c r="QZD7" s="111"/>
      <c r="QZE7" s="111"/>
      <c r="QZF7" s="111"/>
      <c r="QZG7" s="111"/>
      <c r="QZH7" s="111"/>
      <c r="QZI7" s="111"/>
      <c r="QZJ7" s="111"/>
      <c r="QZK7" s="111"/>
      <c r="QZL7" s="111"/>
      <c r="QZM7" s="111"/>
      <c r="QZN7" s="111"/>
      <c r="QZO7" s="111"/>
      <c r="QZP7" s="111"/>
      <c r="QZQ7" s="111"/>
      <c r="QZR7" s="111"/>
      <c r="QZS7" s="111"/>
      <c r="QZT7" s="111"/>
      <c r="QZU7" s="111"/>
      <c r="QZV7" s="111"/>
      <c r="QZW7" s="111"/>
      <c r="QZX7" s="111"/>
      <c r="QZY7" s="111"/>
      <c r="QZZ7" s="111"/>
      <c r="RAA7" s="111"/>
      <c r="RAB7" s="111"/>
      <c r="RAC7" s="111"/>
      <c r="RAD7" s="111"/>
      <c r="RAE7" s="111"/>
      <c r="RAF7" s="111"/>
      <c r="RAG7" s="111"/>
      <c r="RAH7" s="111"/>
      <c r="RAI7" s="111"/>
      <c r="RAJ7" s="111"/>
      <c r="RAK7" s="111"/>
      <c r="RAL7" s="111"/>
      <c r="RAM7" s="111"/>
      <c r="RAN7" s="111"/>
      <c r="RAO7" s="111"/>
      <c r="RAP7" s="111"/>
      <c r="RAQ7" s="111"/>
      <c r="RAR7" s="111"/>
      <c r="RAS7" s="111"/>
      <c r="RAT7" s="111"/>
      <c r="RAU7" s="111"/>
      <c r="RAV7" s="111"/>
      <c r="RAW7" s="111"/>
      <c r="RAX7" s="111"/>
      <c r="RAY7" s="111"/>
      <c r="RAZ7" s="111"/>
      <c r="RBA7" s="111"/>
      <c r="RBB7" s="111"/>
      <c r="RBC7" s="111"/>
      <c r="RBD7" s="111"/>
      <c r="RBE7" s="111"/>
      <c r="RBF7" s="111"/>
      <c r="RBG7" s="111"/>
      <c r="RBH7" s="111"/>
      <c r="RBI7" s="111"/>
      <c r="RBJ7" s="111"/>
      <c r="RBK7" s="111"/>
      <c r="RBL7" s="111"/>
      <c r="RBM7" s="111"/>
      <c r="RBN7" s="111"/>
      <c r="RBO7" s="111"/>
      <c r="RBP7" s="111"/>
      <c r="RBQ7" s="111"/>
      <c r="RBR7" s="111"/>
      <c r="RBS7" s="111"/>
      <c r="RBT7" s="111"/>
      <c r="RBU7" s="111"/>
      <c r="RBV7" s="111"/>
      <c r="RBW7" s="111"/>
      <c r="RBX7" s="111"/>
      <c r="RBY7" s="111"/>
      <c r="RBZ7" s="111"/>
      <c r="RCA7" s="111"/>
      <c r="RCB7" s="111"/>
      <c r="RCC7" s="111"/>
      <c r="RCD7" s="111"/>
      <c r="RCE7" s="111"/>
      <c r="RCF7" s="111"/>
      <c r="RCG7" s="111"/>
      <c r="RCH7" s="111"/>
      <c r="RCI7" s="111"/>
      <c r="RCJ7" s="111"/>
      <c r="RCK7" s="111"/>
      <c r="RCL7" s="111"/>
      <c r="RCM7" s="111"/>
      <c r="RCN7" s="111"/>
      <c r="RCO7" s="111"/>
      <c r="RCP7" s="111"/>
      <c r="RCQ7" s="111"/>
      <c r="RCR7" s="111"/>
      <c r="RCS7" s="111"/>
      <c r="RCT7" s="111"/>
      <c r="RCU7" s="111"/>
      <c r="RCV7" s="111"/>
      <c r="RCW7" s="111"/>
      <c r="RCX7" s="111"/>
      <c r="RCY7" s="111"/>
      <c r="RCZ7" s="111"/>
      <c r="RDA7" s="111"/>
      <c r="RDB7" s="111"/>
      <c r="RDC7" s="111"/>
      <c r="RDD7" s="111"/>
      <c r="RDE7" s="111"/>
      <c r="RDF7" s="111"/>
      <c r="RDG7" s="111"/>
      <c r="RDH7" s="111"/>
      <c r="RDI7" s="111"/>
      <c r="RDJ7" s="111"/>
      <c r="RDK7" s="111"/>
      <c r="RDL7" s="111"/>
      <c r="RDM7" s="111"/>
      <c r="RDN7" s="111"/>
      <c r="RDO7" s="111"/>
      <c r="RDP7" s="111"/>
      <c r="RDQ7" s="111"/>
      <c r="RDR7" s="111"/>
      <c r="RDS7" s="111"/>
      <c r="RDT7" s="111"/>
      <c r="RDU7" s="111"/>
      <c r="RDV7" s="111"/>
      <c r="RDW7" s="111"/>
      <c r="RDX7" s="111"/>
      <c r="RDY7" s="111"/>
      <c r="RDZ7" s="111"/>
      <c r="REA7" s="111"/>
      <c r="REB7" s="111"/>
      <c r="REC7" s="111"/>
      <c r="RED7" s="111"/>
      <c r="REE7" s="111"/>
      <c r="REF7" s="111"/>
      <c r="REG7" s="111"/>
      <c r="REH7" s="111"/>
      <c r="REI7" s="111"/>
      <c r="REJ7" s="111"/>
      <c r="REK7" s="111"/>
      <c r="REL7" s="111"/>
      <c r="REM7" s="111"/>
      <c r="REN7" s="111"/>
      <c r="REO7" s="111"/>
      <c r="REP7" s="111"/>
      <c r="REQ7" s="111"/>
      <c r="RER7" s="111"/>
      <c r="RES7" s="111"/>
      <c r="RET7" s="111"/>
      <c r="REU7" s="111"/>
      <c r="REV7" s="111"/>
      <c r="REW7" s="111"/>
      <c r="REX7" s="111"/>
      <c r="REY7" s="111"/>
      <c r="REZ7" s="111"/>
      <c r="RFA7" s="111"/>
      <c r="RFB7" s="111"/>
      <c r="RFC7" s="111"/>
      <c r="RFD7" s="111"/>
      <c r="RFE7" s="111"/>
      <c r="RFF7" s="111"/>
      <c r="RFG7" s="111"/>
      <c r="RFH7" s="111"/>
      <c r="RFI7" s="111"/>
      <c r="RFJ7" s="111"/>
      <c r="RFK7" s="111"/>
      <c r="RFL7" s="111"/>
      <c r="RFM7" s="111"/>
      <c r="RFN7" s="111"/>
      <c r="RFO7" s="111"/>
      <c r="RFP7" s="111"/>
      <c r="RFQ7" s="111"/>
      <c r="RFR7" s="111"/>
      <c r="RFS7" s="111"/>
      <c r="RFT7" s="111"/>
      <c r="RFU7" s="111"/>
      <c r="RFV7" s="111"/>
      <c r="RFW7" s="111"/>
      <c r="RFX7" s="111"/>
      <c r="RFY7" s="111"/>
      <c r="RFZ7" s="111"/>
      <c r="RGA7" s="111"/>
      <c r="RGB7" s="111"/>
      <c r="RGC7" s="111"/>
      <c r="RGD7" s="111"/>
      <c r="RGE7" s="111"/>
      <c r="RGF7" s="111"/>
      <c r="RGG7" s="111"/>
      <c r="RGH7" s="111"/>
      <c r="RGI7" s="111"/>
      <c r="RGJ7" s="111"/>
      <c r="RGK7" s="111"/>
      <c r="RGL7" s="111"/>
      <c r="RGM7" s="111"/>
      <c r="RGN7" s="111"/>
      <c r="RGO7" s="111"/>
      <c r="RGP7" s="111"/>
      <c r="RGQ7" s="111"/>
      <c r="RGR7" s="111"/>
      <c r="RGS7" s="111"/>
      <c r="RGT7" s="111"/>
      <c r="RGU7" s="111"/>
      <c r="RGV7" s="111"/>
      <c r="RGW7" s="111"/>
      <c r="RGX7" s="111"/>
      <c r="RGY7" s="111"/>
      <c r="RGZ7" s="111"/>
      <c r="RHA7" s="111"/>
      <c r="RHB7" s="111"/>
      <c r="RHC7" s="111"/>
      <c r="RHD7" s="111"/>
      <c r="RHE7" s="111"/>
      <c r="RHF7" s="111"/>
      <c r="RHG7" s="111"/>
      <c r="RHH7" s="111"/>
      <c r="RHI7" s="111"/>
      <c r="RHJ7" s="111"/>
      <c r="RHK7" s="111"/>
      <c r="RHL7" s="111"/>
      <c r="RHM7" s="111"/>
      <c r="RHN7" s="111"/>
      <c r="RHO7" s="111"/>
      <c r="RHP7" s="111"/>
      <c r="RHQ7" s="111"/>
      <c r="RHR7" s="111"/>
      <c r="RHS7" s="111"/>
      <c r="RHT7" s="111"/>
      <c r="RHU7" s="111"/>
      <c r="RHV7" s="111"/>
      <c r="RHW7" s="111"/>
      <c r="RHX7" s="111"/>
      <c r="RHY7" s="111"/>
      <c r="RHZ7" s="111"/>
      <c r="RIA7" s="111"/>
      <c r="RIB7" s="111"/>
      <c r="RIC7" s="111"/>
      <c r="RID7" s="111"/>
      <c r="RIE7" s="111"/>
      <c r="RIF7" s="111"/>
      <c r="RIG7" s="111"/>
      <c r="RIH7" s="111"/>
      <c r="RII7" s="111"/>
      <c r="RIJ7" s="111"/>
      <c r="RIK7" s="111"/>
      <c r="RIL7" s="111"/>
      <c r="RIM7" s="111"/>
      <c r="RIN7" s="111"/>
      <c r="RIO7" s="111"/>
      <c r="RIP7" s="111"/>
      <c r="RIQ7" s="111"/>
      <c r="RIR7" s="111"/>
      <c r="RIS7" s="111"/>
      <c r="RIT7" s="111"/>
      <c r="RIU7" s="111"/>
      <c r="RIV7" s="111"/>
      <c r="RIW7" s="111"/>
      <c r="RIX7" s="111"/>
      <c r="RIY7" s="111"/>
      <c r="RIZ7" s="111"/>
      <c r="RJA7" s="111"/>
      <c r="RJB7" s="111"/>
      <c r="RJC7" s="111"/>
      <c r="RJD7" s="111"/>
      <c r="RJE7" s="111"/>
      <c r="RJF7" s="111"/>
      <c r="RJG7" s="111"/>
      <c r="RJH7" s="111"/>
      <c r="RJI7" s="111"/>
      <c r="RJJ7" s="111"/>
      <c r="RJK7" s="111"/>
      <c r="RJL7" s="111"/>
      <c r="RJM7" s="111"/>
      <c r="RJN7" s="111"/>
      <c r="RJO7" s="111"/>
      <c r="RJP7" s="111"/>
      <c r="RJQ7" s="111"/>
      <c r="RJR7" s="111"/>
      <c r="RJS7" s="111"/>
      <c r="RJT7" s="111"/>
      <c r="RJU7" s="111"/>
      <c r="RJV7" s="111"/>
      <c r="RJW7" s="111"/>
      <c r="RJX7" s="111"/>
      <c r="RJY7" s="111"/>
      <c r="RJZ7" s="111"/>
      <c r="RKA7" s="111"/>
      <c r="RKB7" s="111"/>
      <c r="RKC7" s="111"/>
      <c r="RKD7" s="111"/>
      <c r="RKE7" s="111"/>
      <c r="RKF7" s="111"/>
      <c r="RKG7" s="111"/>
      <c r="RKH7" s="111"/>
      <c r="RKI7" s="111"/>
      <c r="RKJ7" s="111"/>
      <c r="RKK7" s="111"/>
      <c r="RKL7" s="111"/>
      <c r="RKM7" s="111"/>
      <c r="RKN7" s="111"/>
      <c r="RKO7" s="111"/>
      <c r="RKP7" s="111"/>
      <c r="RKQ7" s="111"/>
      <c r="RKR7" s="111"/>
      <c r="RKS7" s="111"/>
      <c r="RKT7" s="111"/>
      <c r="RKU7" s="111"/>
      <c r="RKV7" s="111"/>
      <c r="RKW7" s="111"/>
      <c r="RKX7" s="111"/>
      <c r="RKY7" s="111"/>
      <c r="RKZ7" s="111"/>
      <c r="RLA7" s="111"/>
      <c r="RLB7" s="111"/>
      <c r="RLC7" s="111"/>
      <c r="RLD7" s="111"/>
      <c r="RLE7" s="111"/>
      <c r="RLF7" s="111"/>
      <c r="RLG7" s="111"/>
      <c r="RLH7" s="111"/>
      <c r="RLI7" s="111"/>
      <c r="RLJ7" s="111"/>
      <c r="RLK7" s="111"/>
      <c r="RLL7" s="111"/>
      <c r="RLM7" s="111"/>
      <c r="RLN7" s="111"/>
      <c r="RLO7" s="111"/>
      <c r="RLP7" s="111"/>
      <c r="RLQ7" s="111"/>
      <c r="RLR7" s="111"/>
      <c r="RLS7" s="111"/>
      <c r="RLT7" s="111"/>
      <c r="RLU7" s="111"/>
      <c r="RLV7" s="111"/>
      <c r="RLW7" s="111"/>
      <c r="RLX7" s="111"/>
      <c r="RLY7" s="111"/>
      <c r="RLZ7" s="111"/>
      <c r="RMA7" s="111"/>
      <c r="RMB7" s="111"/>
      <c r="RMC7" s="111"/>
      <c r="RMD7" s="111"/>
      <c r="RME7" s="111"/>
      <c r="RMF7" s="111"/>
      <c r="RMG7" s="111"/>
      <c r="RMH7" s="111"/>
      <c r="RMI7" s="111"/>
      <c r="RMJ7" s="111"/>
      <c r="RMK7" s="111"/>
      <c r="RML7" s="111"/>
      <c r="RMM7" s="111"/>
      <c r="RMN7" s="111"/>
      <c r="RMO7" s="111"/>
      <c r="RMP7" s="111"/>
      <c r="RMQ7" s="111"/>
      <c r="RMR7" s="111"/>
      <c r="RMS7" s="111"/>
      <c r="RMT7" s="111"/>
      <c r="RMU7" s="111"/>
      <c r="RMV7" s="111"/>
      <c r="RMW7" s="111"/>
      <c r="RMX7" s="111"/>
      <c r="RMY7" s="111"/>
      <c r="RMZ7" s="111"/>
      <c r="RNA7" s="111"/>
      <c r="RNB7" s="111"/>
      <c r="RNC7" s="111"/>
      <c r="RND7" s="111"/>
      <c r="RNE7" s="111"/>
      <c r="RNF7" s="111"/>
      <c r="RNG7" s="111"/>
      <c r="RNH7" s="111"/>
      <c r="RNI7" s="111"/>
      <c r="RNJ7" s="111"/>
      <c r="RNK7" s="111"/>
      <c r="RNL7" s="111"/>
      <c r="RNM7" s="111"/>
      <c r="RNN7" s="111"/>
      <c r="RNO7" s="111"/>
      <c r="RNP7" s="111"/>
      <c r="RNQ7" s="111"/>
      <c r="RNR7" s="111"/>
      <c r="RNS7" s="111"/>
      <c r="RNT7" s="111"/>
      <c r="RNU7" s="111"/>
      <c r="RNV7" s="111"/>
      <c r="RNW7" s="111"/>
      <c r="RNX7" s="111"/>
      <c r="RNY7" s="111"/>
      <c r="RNZ7" s="111"/>
      <c r="ROA7" s="111"/>
      <c r="ROB7" s="111"/>
      <c r="ROC7" s="111"/>
      <c r="ROD7" s="111"/>
      <c r="ROE7" s="111"/>
      <c r="ROF7" s="111"/>
      <c r="ROG7" s="111"/>
      <c r="ROH7" s="111"/>
      <c r="ROI7" s="111"/>
      <c r="ROJ7" s="111"/>
      <c r="ROK7" s="111"/>
      <c r="ROL7" s="111"/>
      <c r="ROM7" s="111"/>
      <c r="RON7" s="111"/>
      <c r="ROO7" s="111"/>
      <c r="ROP7" s="111"/>
      <c r="ROQ7" s="111"/>
      <c r="ROR7" s="111"/>
      <c r="ROS7" s="111"/>
      <c r="ROT7" s="111"/>
      <c r="ROU7" s="111"/>
      <c r="ROV7" s="111"/>
      <c r="ROW7" s="111"/>
      <c r="ROX7" s="111"/>
      <c r="ROY7" s="111"/>
      <c r="ROZ7" s="111"/>
      <c r="RPA7" s="111"/>
      <c r="RPB7" s="111"/>
      <c r="RPC7" s="111"/>
      <c r="RPD7" s="111"/>
      <c r="RPE7" s="111"/>
      <c r="RPF7" s="111"/>
      <c r="RPG7" s="111"/>
      <c r="RPH7" s="111"/>
      <c r="RPI7" s="111"/>
      <c r="RPJ7" s="111"/>
      <c r="RPK7" s="111"/>
      <c r="RPL7" s="111"/>
      <c r="RPM7" s="111"/>
      <c r="RPN7" s="111"/>
      <c r="RPO7" s="111"/>
      <c r="RPP7" s="111"/>
      <c r="RPQ7" s="111"/>
      <c r="RPR7" s="111"/>
      <c r="RPS7" s="111"/>
      <c r="RPT7" s="111"/>
      <c r="RPU7" s="111"/>
      <c r="RPV7" s="111"/>
      <c r="RPW7" s="111"/>
      <c r="RPX7" s="111"/>
      <c r="RPY7" s="111"/>
      <c r="RPZ7" s="111"/>
      <c r="RQA7" s="111"/>
      <c r="RQB7" s="111"/>
      <c r="RQC7" s="111"/>
      <c r="RQD7" s="111"/>
      <c r="RQE7" s="111"/>
      <c r="RQF7" s="111"/>
      <c r="RQG7" s="111"/>
      <c r="RQH7" s="111"/>
      <c r="RQI7" s="111"/>
      <c r="RQJ7" s="111"/>
      <c r="RQK7" s="111"/>
      <c r="RQL7" s="111"/>
      <c r="RQM7" s="111"/>
      <c r="RQN7" s="111"/>
      <c r="RQO7" s="111"/>
      <c r="RQP7" s="111"/>
      <c r="RQQ7" s="111"/>
      <c r="RQR7" s="111"/>
      <c r="RQS7" s="111"/>
      <c r="RQT7" s="111"/>
      <c r="RQU7" s="111"/>
      <c r="RQV7" s="111"/>
      <c r="RQW7" s="111"/>
      <c r="RQX7" s="111"/>
      <c r="RQY7" s="111"/>
      <c r="RQZ7" s="111"/>
      <c r="RRA7" s="111"/>
      <c r="RRB7" s="111"/>
      <c r="RRC7" s="111"/>
      <c r="RRD7" s="111"/>
      <c r="RRE7" s="111"/>
      <c r="RRF7" s="111"/>
      <c r="RRG7" s="111"/>
      <c r="RRH7" s="111"/>
      <c r="RRI7" s="111"/>
      <c r="RRJ7" s="111"/>
      <c r="RRK7" s="111"/>
      <c r="RRL7" s="111"/>
      <c r="RRM7" s="111"/>
      <c r="RRN7" s="111"/>
      <c r="RRO7" s="111"/>
      <c r="RRP7" s="111"/>
      <c r="RRQ7" s="111"/>
      <c r="RRR7" s="111"/>
      <c r="RRS7" s="111"/>
      <c r="RRT7" s="111"/>
      <c r="RRU7" s="111"/>
      <c r="RRV7" s="111"/>
      <c r="RRW7" s="111"/>
      <c r="RRX7" s="111"/>
      <c r="RRY7" s="111"/>
      <c r="RRZ7" s="111"/>
      <c r="RSA7" s="111"/>
      <c r="RSB7" s="111"/>
      <c r="RSC7" s="111"/>
      <c r="RSD7" s="111"/>
      <c r="RSE7" s="111"/>
      <c r="RSF7" s="111"/>
      <c r="RSG7" s="111"/>
      <c r="RSH7" s="111"/>
      <c r="RSI7" s="111"/>
      <c r="RSJ7" s="111"/>
      <c r="RSK7" s="111"/>
      <c r="RSL7" s="111"/>
      <c r="RSM7" s="111"/>
      <c r="RSN7" s="111"/>
      <c r="RSO7" s="111"/>
      <c r="RSP7" s="111"/>
      <c r="RSQ7" s="111"/>
      <c r="RSR7" s="111"/>
      <c r="RSS7" s="111"/>
      <c r="RST7" s="111"/>
      <c r="RSU7" s="111"/>
      <c r="RSV7" s="111"/>
      <c r="RSW7" s="111"/>
      <c r="RSX7" s="111"/>
      <c r="RSY7" s="111"/>
      <c r="RSZ7" s="111"/>
      <c r="RTA7" s="111"/>
      <c r="RTB7" s="111"/>
      <c r="RTC7" s="111"/>
      <c r="RTD7" s="111"/>
      <c r="RTE7" s="111"/>
      <c r="RTF7" s="111"/>
      <c r="RTG7" s="111"/>
      <c r="RTH7" s="111"/>
      <c r="RTI7" s="111"/>
      <c r="RTJ7" s="111"/>
      <c r="RTK7" s="111"/>
      <c r="RTL7" s="111"/>
      <c r="RTM7" s="111"/>
      <c r="RTN7" s="111"/>
      <c r="RTO7" s="111"/>
      <c r="RTP7" s="111"/>
      <c r="RTQ7" s="111"/>
      <c r="RTR7" s="111"/>
      <c r="RTS7" s="111"/>
      <c r="RTT7" s="111"/>
      <c r="RTU7" s="111"/>
      <c r="RTV7" s="111"/>
      <c r="RTW7" s="111"/>
      <c r="RTX7" s="111"/>
      <c r="RTY7" s="111"/>
      <c r="RTZ7" s="111"/>
      <c r="RUA7" s="111"/>
      <c r="RUB7" s="111"/>
      <c r="RUC7" s="111"/>
      <c r="RUD7" s="111"/>
      <c r="RUE7" s="111"/>
      <c r="RUF7" s="111"/>
      <c r="RUG7" s="111"/>
      <c r="RUH7" s="111"/>
      <c r="RUI7" s="111"/>
      <c r="RUJ7" s="111"/>
      <c r="RUK7" s="111"/>
      <c r="RUL7" s="111"/>
      <c r="RUM7" s="111"/>
      <c r="RUN7" s="111"/>
      <c r="RUO7" s="111"/>
      <c r="RUP7" s="111"/>
      <c r="RUQ7" s="111"/>
      <c r="RUR7" s="111"/>
      <c r="RUS7" s="111"/>
      <c r="RUT7" s="111"/>
      <c r="RUU7" s="111"/>
      <c r="RUV7" s="111"/>
      <c r="RUW7" s="111"/>
      <c r="RUX7" s="111"/>
      <c r="RUY7" s="111"/>
      <c r="RUZ7" s="111"/>
      <c r="RVA7" s="111"/>
      <c r="RVB7" s="111"/>
      <c r="RVC7" s="111"/>
      <c r="RVD7" s="111"/>
      <c r="RVE7" s="111"/>
      <c r="RVF7" s="111"/>
      <c r="RVG7" s="111"/>
      <c r="RVH7" s="111"/>
      <c r="RVI7" s="111"/>
      <c r="RVJ7" s="111"/>
      <c r="RVK7" s="111"/>
      <c r="RVL7" s="111"/>
      <c r="RVM7" s="111"/>
      <c r="RVN7" s="111"/>
      <c r="RVO7" s="111"/>
      <c r="RVP7" s="111"/>
      <c r="RVQ7" s="111"/>
      <c r="RVR7" s="111"/>
      <c r="RVS7" s="111"/>
      <c r="RVT7" s="111"/>
      <c r="RVU7" s="111"/>
      <c r="RVV7" s="111"/>
      <c r="RVW7" s="111"/>
      <c r="RVX7" s="111"/>
      <c r="RVY7" s="111"/>
      <c r="RVZ7" s="111"/>
      <c r="RWA7" s="111"/>
      <c r="RWB7" s="111"/>
      <c r="RWC7" s="111"/>
      <c r="RWD7" s="111"/>
      <c r="RWE7" s="111"/>
      <c r="RWF7" s="111"/>
      <c r="RWG7" s="111"/>
      <c r="RWH7" s="111"/>
      <c r="RWI7" s="111"/>
      <c r="RWJ7" s="111"/>
      <c r="RWK7" s="111"/>
      <c r="RWL7" s="111"/>
      <c r="RWM7" s="111"/>
      <c r="RWN7" s="111"/>
      <c r="RWO7" s="111"/>
      <c r="RWP7" s="111"/>
      <c r="RWQ7" s="111"/>
      <c r="RWR7" s="111"/>
      <c r="RWS7" s="111"/>
      <c r="RWT7" s="111"/>
      <c r="RWU7" s="111"/>
      <c r="RWV7" s="111"/>
      <c r="RWW7" s="111"/>
      <c r="RWX7" s="111"/>
      <c r="RWY7" s="111"/>
      <c r="RWZ7" s="111"/>
      <c r="RXA7" s="111"/>
      <c r="RXB7" s="111"/>
      <c r="RXC7" s="111"/>
      <c r="RXD7" s="111"/>
      <c r="RXE7" s="111"/>
      <c r="RXF7" s="111"/>
      <c r="RXG7" s="111"/>
      <c r="RXH7" s="111"/>
      <c r="RXI7" s="111"/>
      <c r="RXJ7" s="111"/>
      <c r="RXK7" s="111"/>
      <c r="RXL7" s="111"/>
      <c r="RXM7" s="111"/>
      <c r="RXN7" s="111"/>
      <c r="RXO7" s="111"/>
      <c r="RXP7" s="111"/>
      <c r="RXQ7" s="111"/>
      <c r="RXR7" s="111"/>
      <c r="RXS7" s="111"/>
      <c r="RXT7" s="111"/>
      <c r="RXU7" s="111"/>
      <c r="RXV7" s="111"/>
      <c r="RXW7" s="111"/>
      <c r="RXX7" s="111"/>
      <c r="RXY7" s="111"/>
      <c r="RXZ7" s="111"/>
      <c r="RYA7" s="111"/>
      <c r="RYB7" s="111"/>
      <c r="RYC7" s="111"/>
      <c r="RYD7" s="111"/>
      <c r="RYE7" s="111"/>
      <c r="RYF7" s="111"/>
      <c r="RYG7" s="111"/>
      <c r="RYH7" s="111"/>
      <c r="RYI7" s="111"/>
      <c r="RYJ7" s="111"/>
      <c r="RYK7" s="111"/>
      <c r="RYL7" s="111"/>
      <c r="RYM7" s="111"/>
      <c r="RYN7" s="111"/>
      <c r="RYO7" s="111"/>
      <c r="RYP7" s="111"/>
      <c r="RYQ7" s="111"/>
      <c r="RYR7" s="111"/>
      <c r="RYS7" s="111"/>
      <c r="RYT7" s="111"/>
      <c r="RYU7" s="111"/>
      <c r="RYV7" s="111"/>
      <c r="RYW7" s="111"/>
      <c r="RYX7" s="111"/>
      <c r="RYY7" s="111"/>
      <c r="RYZ7" s="111"/>
      <c r="RZA7" s="111"/>
      <c r="RZB7" s="111"/>
      <c r="RZC7" s="111"/>
      <c r="RZD7" s="111"/>
      <c r="RZE7" s="111"/>
      <c r="RZF7" s="111"/>
      <c r="RZG7" s="111"/>
      <c r="RZH7" s="111"/>
      <c r="RZI7" s="111"/>
      <c r="RZJ7" s="111"/>
      <c r="RZK7" s="111"/>
      <c r="RZL7" s="111"/>
      <c r="RZM7" s="111"/>
      <c r="RZN7" s="111"/>
      <c r="RZO7" s="111"/>
      <c r="RZP7" s="111"/>
      <c r="RZQ7" s="111"/>
      <c r="RZR7" s="111"/>
      <c r="RZS7" s="111"/>
      <c r="RZT7" s="111"/>
      <c r="RZU7" s="111"/>
      <c r="RZV7" s="111"/>
      <c r="RZW7" s="111"/>
      <c r="RZX7" s="111"/>
      <c r="RZY7" s="111"/>
      <c r="RZZ7" s="111"/>
      <c r="SAA7" s="111"/>
      <c r="SAB7" s="111"/>
      <c r="SAC7" s="111"/>
      <c r="SAD7" s="111"/>
      <c r="SAE7" s="111"/>
      <c r="SAF7" s="111"/>
      <c r="SAG7" s="111"/>
      <c r="SAH7" s="111"/>
      <c r="SAI7" s="111"/>
      <c r="SAJ7" s="111"/>
      <c r="SAK7" s="111"/>
      <c r="SAL7" s="111"/>
      <c r="SAM7" s="111"/>
      <c r="SAN7" s="111"/>
      <c r="SAO7" s="111"/>
      <c r="SAP7" s="111"/>
      <c r="SAQ7" s="111"/>
      <c r="SAR7" s="111"/>
      <c r="SAS7" s="111"/>
      <c r="SAT7" s="111"/>
      <c r="SAU7" s="111"/>
      <c r="SAV7" s="111"/>
      <c r="SAW7" s="111"/>
      <c r="SAX7" s="111"/>
      <c r="SAY7" s="111"/>
      <c r="SAZ7" s="111"/>
      <c r="SBA7" s="111"/>
      <c r="SBB7" s="111"/>
      <c r="SBC7" s="111"/>
      <c r="SBD7" s="111"/>
      <c r="SBE7" s="111"/>
      <c r="SBF7" s="111"/>
      <c r="SBG7" s="111"/>
      <c r="SBH7" s="111"/>
      <c r="SBI7" s="111"/>
      <c r="SBJ7" s="111"/>
      <c r="SBK7" s="111"/>
      <c r="SBL7" s="111"/>
      <c r="SBM7" s="111"/>
      <c r="SBN7" s="111"/>
      <c r="SBO7" s="111"/>
      <c r="SBP7" s="111"/>
      <c r="SBQ7" s="111"/>
      <c r="SBR7" s="111"/>
      <c r="SBS7" s="111"/>
      <c r="SBT7" s="111"/>
      <c r="SBU7" s="111"/>
      <c r="SBV7" s="111"/>
      <c r="SBW7" s="111"/>
      <c r="SBX7" s="111"/>
      <c r="SBY7" s="111"/>
      <c r="SBZ7" s="111"/>
      <c r="SCA7" s="111"/>
      <c r="SCB7" s="111"/>
      <c r="SCC7" s="111"/>
      <c r="SCD7" s="111"/>
      <c r="SCE7" s="111"/>
      <c r="SCF7" s="111"/>
      <c r="SCG7" s="111"/>
      <c r="SCH7" s="111"/>
      <c r="SCI7" s="111"/>
      <c r="SCJ7" s="111"/>
      <c r="SCK7" s="111"/>
      <c r="SCL7" s="111"/>
      <c r="SCM7" s="111"/>
      <c r="SCN7" s="111"/>
      <c r="SCO7" s="111"/>
      <c r="SCP7" s="111"/>
      <c r="SCQ7" s="111"/>
      <c r="SCR7" s="111"/>
      <c r="SCS7" s="111"/>
      <c r="SCT7" s="111"/>
      <c r="SCU7" s="111"/>
      <c r="SCV7" s="111"/>
      <c r="SCW7" s="111"/>
      <c r="SCX7" s="111"/>
      <c r="SCY7" s="111"/>
      <c r="SCZ7" s="111"/>
      <c r="SDA7" s="111"/>
      <c r="SDB7" s="111"/>
      <c r="SDC7" s="111"/>
      <c r="SDD7" s="111"/>
      <c r="SDE7" s="111"/>
      <c r="SDF7" s="111"/>
      <c r="SDG7" s="111"/>
      <c r="SDH7" s="111"/>
      <c r="SDI7" s="111"/>
      <c r="SDJ7" s="111"/>
      <c r="SDK7" s="111"/>
      <c r="SDL7" s="111"/>
      <c r="SDM7" s="111"/>
      <c r="SDN7" s="111"/>
      <c r="SDO7" s="111"/>
      <c r="SDP7" s="111"/>
      <c r="SDQ7" s="111"/>
      <c r="SDR7" s="111"/>
      <c r="SDS7" s="111"/>
      <c r="SDT7" s="111"/>
      <c r="SDU7" s="111"/>
      <c r="SDV7" s="111"/>
      <c r="SDW7" s="111"/>
      <c r="SDX7" s="111"/>
      <c r="SDY7" s="111"/>
      <c r="SDZ7" s="111"/>
      <c r="SEA7" s="111"/>
      <c r="SEB7" s="111"/>
      <c r="SEC7" s="111"/>
      <c r="SED7" s="111"/>
      <c r="SEE7" s="111"/>
      <c r="SEF7" s="111"/>
      <c r="SEG7" s="111"/>
      <c r="SEH7" s="111"/>
      <c r="SEI7" s="111"/>
      <c r="SEJ7" s="111"/>
      <c r="SEK7" s="111"/>
      <c r="SEL7" s="111"/>
      <c r="SEM7" s="111"/>
      <c r="SEN7" s="111"/>
      <c r="SEO7" s="111"/>
      <c r="SEP7" s="111"/>
      <c r="SEQ7" s="111"/>
      <c r="SER7" s="111"/>
      <c r="SES7" s="111"/>
      <c r="SET7" s="111"/>
      <c r="SEU7" s="111"/>
      <c r="SEV7" s="111"/>
      <c r="SEW7" s="111"/>
      <c r="SEX7" s="111"/>
      <c r="SEY7" s="111"/>
      <c r="SEZ7" s="111"/>
      <c r="SFA7" s="111"/>
      <c r="SFB7" s="111"/>
      <c r="SFC7" s="111"/>
      <c r="SFD7" s="111"/>
      <c r="SFE7" s="111"/>
      <c r="SFF7" s="111"/>
      <c r="SFG7" s="111"/>
      <c r="SFH7" s="111"/>
      <c r="SFI7" s="111"/>
      <c r="SFJ7" s="111"/>
      <c r="SFK7" s="111"/>
      <c r="SFL7" s="111"/>
      <c r="SFM7" s="111"/>
      <c r="SFN7" s="111"/>
      <c r="SFO7" s="111"/>
      <c r="SFP7" s="111"/>
      <c r="SFQ7" s="111"/>
      <c r="SFR7" s="111"/>
      <c r="SFS7" s="111"/>
      <c r="SFT7" s="111"/>
      <c r="SFU7" s="111"/>
      <c r="SFV7" s="111"/>
      <c r="SFW7" s="111"/>
      <c r="SFX7" s="111"/>
      <c r="SFY7" s="111"/>
      <c r="SFZ7" s="111"/>
      <c r="SGA7" s="111"/>
      <c r="SGB7" s="111"/>
      <c r="SGC7" s="111"/>
      <c r="SGD7" s="111"/>
      <c r="SGE7" s="111"/>
      <c r="SGF7" s="111"/>
      <c r="SGG7" s="111"/>
      <c r="SGH7" s="111"/>
      <c r="SGI7" s="111"/>
      <c r="SGJ7" s="111"/>
      <c r="SGK7" s="111"/>
      <c r="SGL7" s="111"/>
      <c r="SGM7" s="111"/>
      <c r="SGN7" s="111"/>
      <c r="SGO7" s="111"/>
      <c r="SGP7" s="111"/>
      <c r="SGQ7" s="111"/>
      <c r="SGR7" s="111"/>
      <c r="SGS7" s="111"/>
      <c r="SGT7" s="111"/>
      <c r="SGU7" s="111"/>
      <c r="SGV7" s="111"/>
      <c r="SGW7" s="111"/>
      <c r="SGX7" s="111"/>
      <c r="SGY7" s="111"/>
      <c r="SGZ7" s="111"/>
      <c r="SHA7" s="111"/>
      <c r="SHB7" s="111"/>
      <c r="SHC7" s="111"/>
      <c r="SHD7" s="111"/>
      <c r="SHE7" s="111"/>
      <c r="SHF7" s="111"/>
      <c r="SHG7" s="111"/>
      <c r="SHH7" s="111"/>
      <c r="SHI7" s="111"/>
      <c r="SHJ7" s="111"/>
      <c r="SHK7" s="111"/>
      <c r="SHL7" s="111"/>
      <c r="SHM7" s="111"/>
      <c r="SHN7" s="111"/>
      <c r="SHO7" s="111"/>
      <c r="SHP7" s="111"/>
      <c r="SHQ7" s="111"/>
      <c r="SHR7" s="111"/>
      <c r="SHS7" s="111"/>
      <c r="SHT7" s="111"/>
      <c r="SHU7" s="111"/>
      <c r="SHV7" s="111"/>
      <c r="SHW7" s="111"/>
      <c r="SHX7" s="111"/>
      <c r="SHY7" s="111"/>
      <c r="SHZ7" s="111"/>
      <c r="SIA7" s="111"/>
      <c r="SIB7" s="111"/>
      <c r="SIC7" s="111"/>
      <c r="SID7" s="111"/>
      <c r="SIE7" s="111"/>
      <c r="SIF7" s="111"/>
      <c r="SIG7" s="111"/>
      <c r="SIH7" s="111"/>
      <c r="SII7" s="111"/>
      <c r="SIJ7" s="111"/>
      <c r="SIK7" s="111"/>
      <c r="SIL7" s="111"/>
      <c r="SIM7" s="111"/>
      <c r="SIN7" s="111"/>
      <c r="SIO7" s="111"/>
      <c r="SIP7" s="111"/>
      <c r="SIQ7" s="111"/>
      <c r="SIR7" s="111"/>
      <c r="SIS7" s="111"/>
      <c r="SIT7" s="111"/>
      <c r="SIU7" s="111"/>
      <c r="SIV7" s="111"/>
      <c r="SIW7" s="111"/>
      <c r="SIX7" s="111"/>
      <c r="SIY7" s="111"/>
      <c r="SIZ7" s="111"/>
      <c r="SJA7" s="111"/>
      <c r="SJB7" s="111"/>
      <c r="SJC7" s="111"/>
      <c r="SJD7" s="111"/>
      <c r="SJE7" s="111"/>
      <c r="SJF7" s="111"/>
      <c r="SJG7" s="111"/>
      <c r="SJH7" s="111"/>
      <c r="SJI7" s="111"/>
      <c r="SJJ7" s="111"/>
      <c r="SJK7" s="111"/>
      <c r="SJL7" s="111"/>
      <c r="SJM7" s="111"/>
      <c r="SJN7" s="111"/>
      <c r="SJO7" s="111"/>
      <c r="SJP7" s="111"/>
      <c r="SJQ7" s="111"/>
      <c r="SJR7" s="111"/>
      <c r="SJS7" s="111"/>
      <c r="SJT7" s="111"/>
      <c r="SJU7" s="111"/>
      <c r="SJV7" s="111"/>
      <c r="SJW7" s="111"/>
      <c r="SJX7" s="111"/>
      <c r="SJY7" s="111"/>
      <c r="SJZ7" s="111"/>
      <c r="SKA7" s="111"/>
      <c r="SKB7" s="111"/>
      <c r="SKC7" s="111"/>
      <c r="SKD7" s="111"/>
      <c r="SKE7" s="111"/>
      <c r="SKF7" s="111"/>
      <c r="SKG7" s="111"/>
      <c r="SKH7" s="111"/>
      <c r="SKI7" s="111"/>
      <c r="SKJ7" s="111"/>
      <c r="SKK7" s="111"/>
      <c r="SKL7" s="111"/>
      <c r="SKM7" s="111"/>
      <c r="SKN7" s="111"/>
      <c r="SKO7" s="111"/>
      <c r="SKP7" s="111"/>
      <c r="SKQ7" s="111"/>
      <c r="SKR7" s="111"/>
      <c r="SKS7" s="111"/>
      <c r="SKT7" s="111"/>
      <c r="SKU7" s="111"/>
      <c r="SKV7" s="111"/>
      <c r="SKW7" s="111"/>
      <c r="SKX7" s="111"/>
      <c r="SKY7" s="111"/>
      <c r="SKZ7" s="111"/>
      <c r="SLA7" s="111"/>
      <c r="SLB7" s="111"/>
      <c r="SLC7" s="111"/>
      <c r="SLD7" s="111"/>
      <c r="SLE7" s="111"/>
      <c r="SLF7" s="111"/>
      <c r="SLG7" s="111"/>
      <c r="SLH7" s="111"/>
      <c r="SLI7" s="111"/>
      <c r="SLJ7" s="111"/>
      <c r="SLK7" s="111"/>
      <c r="SLL7" s="111"/>
      <c r="SLM7" s="111"/>
      <c r="SLN7" s="111"/>
      <c r="SLO7" s="111"/>
      <c r="SLP7" s="111"/>
      <c r="SLQ7" s="111"/>
      <c r="SLR7" s="111"/>
      <c r="SLS7" s="111"/>
      <c r="SLT7" s="111"/>
      <c r="SLU7" s="111"/>
      <c r="SLV7" s="111"/>
      <c r="SLW7" s="111"/>
      <c r="SLX7" s="111"/>
      <c r="SLY7" s="111"/>
      <c r="SLZ7" s="111"/>
      <c r="SMA7" s="111"/>
      <c r="SMB7" s="111"/>
      <c r="SMC7" s="111"/>
      <c r="SMD7" s="111"/>
      <c r="SME7" s="111"/>
      <c r="SMF7" s="111"/>
      <c r="SMG7" s="111"/>
      <c r="SMH7" s="111"/>
      <c r="SMI7" s="111"/>
      <c r="SMJ7" s="111"/>
      <c r="SMK7" s="111"/>
      <c r="SML7" s="111"/>
      <c r="SMM7" s="111"/>
      <c r="SMN7" s="111"/>
      <c r="SMO7" s="111"/>
      <c r="SMP7" s="111"/>
      <c r="SMQ7" s="111"/>
      <c r="SMR7" s="111"/>
      <c r="SMS7" s="111"/>
      <c r="SMT7" s="111"/>
      <c r="SMU7" s="111"/>
      <c r="SMV7" s="111"/>
      <c r="SMW7" s="111"/>
      <c r="SMX7" s="111"/>
      <c r="SMY7" s="111"/>
      <c r="SMZ7" s="111"/>
      <c r="SNA7" s="111"/>
      <c r="SNB7" s="111"/>
      <c r="SNC7" s="111"/>
      <c r="SND7" s="111"/>
      <c r="SNE7" s="111"/>
      <c r="SNF7" s="111"/>
      <c r="SNG7" s="111"/>
      <c r="SNH7" s="111"/>
      <c r="SNI7" s="111"/>
      <c r="SNJ7" s="111"/>
      <c r="SNK7" s="111"/>
      <c r="SNL7" s="111"/>
      <c r="SNM7" s="111"/>
      <c r="SNN7" s="111"/>
      <c r="SNO7" s="111"/>
      <c r="SNP7" s="111"/>
      <c r="SNQ7" s="111"/>
      <c r="SNR7" s="111"/>
      <c r="SNS7" s="111"/>
      <c r="SNT7" s="111"/>
      <c r="SNU7" s="111"/>
      <c r="SNV7" s="111"/>
      <c r="SNW7" s="111"/>
      <c r="SNX7" s="111"/>
      <c r="SNY7" s="111"/>
      <c r="SNZ7" s="111"/>
      <c r="SOA7" s="111"/>
      <c r="SOB7" s="111"/>
      <c r="SOC7" s="111"/>
      <c r="SOD7" s="111"/>
      <c r="SOE7" s="111"/>
      <c r="SOF7" s="111"/>
      <c r="SOG7" s="111"/>
      <c r="SOH7" s="111"/>
      <c r="SOI7" s="111"/>
      <c r="SOJ7" s="111"/>
      <c r="SOK7" s="111"/>
      <c r="SOL7" s="111"/>
      <c r="SOM7" s="111"/>
      <c r="SON7" s="111"/>
      <c r="SOO7" s="111"/>
      <c r="SOP7" s="111"/>
      <c r="SOQ7" s="111"/>
      <c r="SOR7" s="111"/>
      <c r="SOS7" s="111"/>
      <c r="SOT7" s="111"/>
      <c r="SOU7" s="111"/>
      <c r="SOV7" s="111"/>
      <c r="SOW7" s="111"/>
      <c r="SOX7" s="111"/>
      <c r="SOY7" s="111"/>
      <c r="SOZ7" s="111"/>
      <c r="SPA7" s="111"/>
      <c r="SPB7" s="111"/>
      <c r="SPC7" s="111"/>
      <c r="SPD7" s="111"/>
      <c r="SPE7" s="111"/>
      <c r="SPF7" s="111"/>
      <c r="SPG7" s="111"/>
      <c r="SPH7" s="111"/>
      <c r="SPI7" s="111"/>
      <c r="SPJ7" s="111"/>
      <c r="SPK7" s="111"/>
      <c r="SPL7" s="111"/>
      <c r="SPM7" s="111"/>
      <c r="SPN7" s="111"/>
      <c r="SPO7" s="111"/>
      <c r="SPP7" s="111"/>
      <c r="SPQ7" s="111"/>
      <c r="SPR7" s="111"/>
      <c r="SPS7" s="111"/>
      <c r="SPT7" s="111"/>
      <c r="SPU7" s="111"/>
      <c r="SPV7" s="111"/>
      <c r="SPW7" s="111"/>
      <c r="SPX7" s="111"/>
      <c r="SPY7" s="111"/>
      <c r="SPZ7" s="111"/>
      <c r="SQA7" s="111"/>
      <c r="SQB7" s="111"/>
      <c r="SQC7" s="111"/>
      <c r="SQD7" s="111"/>
      <c r="SQE7" s="111"/>
      <c r="SQF7" s="111"/>
      <c r="SQG7" s="111"/>
      <c r="SQH7" s="111"/>
      <c r="SQI7" s="111"/>
      <c r="SQJ7" s="111"/>
      <c r="SQK7" s="111"/>
      <c r="SQL7" s="111"/>
      <c r="SQM7" s="111"/>
      <c r="SQN7" s="111"/>
      <c r="SQO7" s="111"/>
      <c r="SQP7" s="111"/>
      <c r="SQQ7" s="111"/>
      <c r="SQR7" s="111"/>
      <c r="SQS7" s="111"/>
      <c r="SQT7" s="111"/>
      <c r="SQU7" s="111"/>
      <c r="SQV7" s="111"/>
      <c r="SQW7" s="111"/>
      <c r="SQX7" s="111"/>
      <c r="SQY7" s="111"/>
      <c r="SQZ7" s="111"/>
      <c r="SRA7" s="111"/>
      <c r="SRB7" s="111"/>
      <c r="SRC7" s="111"/>
      <c r="SRD7" s="111"/>
      <c r="SRE7" s="111"/>
      <c r="SRF7" s="111"/>
      <c r="SRG7" s="111"/>
      <c r="SRH7" s="111"/>
      <c r="SRI7" s="111"/>
      <c r="SRJ7" s="111"/>
      <c r="SRK7" s="111"/>
      <c r="SRL7" s="111"/>
      <c r="SRM7" s="111"/>
      <c r="SRN7" s="111"/>
      <c r="SRO7" s="111"/>
      <c r="SRP7" s="111"/>
      <c r="SRQ7" s="111"/>
      <c r="SRR7" s="111"/>
      <c r="SRS7" s="111"/>
      <c r="SRT7" s="111"/>
      <c r="SRU7" s="111"/>
      <c r="SRV7" s="111"/>
      <c r="SRW7" s="111"/>
      <c r="SRX7" s="111"/>
      <c r="SRY7" s="111"/>
      <c r="SRZ7" s="111"/>
      <c r="SSA7" s="111"/>
      <c r="SSB7" s="111"/>
      <c r="SSC7" s="111"/>
      <c r="SSD7" s="111"/>
      <c r="SSE7" s="111"/>
      <c r="SSF7" s="111"/>
      <c r="SSG7" s="111"/>
      <c r="SSH7" s="111"/>
      <c r="SSI7" s="111"/>
      <c r="SSJ7" s="111"/>
      <c r="SSK7" s="111"/>
      <c r="SSL7" s="111"/>
      <c r="SSM7" s="111"/>
      <c r="SSN7" s="111"/>
      <c r="SSO7" s="111"/>
      <c r="SSP7" s="111"/>
      <c r="SSQ7" s="111"/>
      <c r="SSR7" s="111"/>
      <c r="SSS7" s="111"/>
      <c r="SST7" s="111"/>
      <c r="SSU7" s="111"/>
      <c r="SSV7" s="111"/>
      <c r="SSW7" s="111"/>
      <c r="SSX7" s="111"/>
      <c r="SSY7" s="111"/>
      <c r="SSZ7" s="111"/>
      <c r="STA7" s="111"/>
      <c r="STB7" s="111"/>
      <c r="STC7" s="111"/>
      <c r="STD7" s="111"/>
      <c r="STE7" s="111"/>
      <c r="STF7" s="111"/>
      <c r="STG7" s="111"/>
      <c r="STH7" s="111"/>
      <c r="STI7" s="111"/>
      <c r="STJ7" s="111"/>
      <c r="STK7" s="111"/>
      <c r="STL7" s="111"/>
      <c r="STM7" s="111"/>
      <c r="STN7" s="111"/>
      <c r="STO7" s="111"/>
      <c r="STP7" s="111"/>
      <c r="STQ7" s="111"/>
      <c r="STR7" s="111"/>
      <c r="STS7" s="111"/>
      <c r="STT7" s="111"/>
      <c r="STU7" s="111"/>
      <c r="STV7" s="111"/>
      <c r="STW7" s="111"/>
      <c r="STX7" s="111"/>
      <c r="STY7" s="111"/>
      <c r="STZ7" s="111"/>
      <c r="SUA7" s="111"/>
      <c r="SUB7" s="111"/>
      <c r="SUC7" s="111"/>
      <c r="SUD7" s="111"/>
      <c r="SUE7" s="111"/>
      <c r="SUF7" s="111"/>
      <c r="SUG7" s="111"/>
      <c r="SUH7" s="111"/>
      <c r="SUI7" s="111"/>
      <c r="SUJ7" s="111"/>
      <c r="SUK7" s="111"/>
      <c r="SUL7" s="111"/>
      <c r="SUM7" s="111"/>
      <c r="SUN7" s="111"/>
      <c r="SUO7" s="111"/>
      <c r="SUP7" s="111"/>
      <c r="SUQ7" s="111"/>
      <c r="SUR7" s="111"/>
      <c r="SUS7" s="111"/>
      <c r="SUT7" s="111"/>
      <c r="SUU7" s="111"/>
      <c r="SUV7" s="111"/>
      <c r="SUW7" s="111"/>
      <c r="SUX7" s="111"/>
      <c r="SUY7" s="111"/>
      <c r="SUZ7" s="111"/>
      <c r="SVA7" s="111"/>
      <c r="SVB7" s="111"/>
      <c r="SVC7" s="111"/>
      <c r="SVD7" s="111"/>
      <c r="SVE7" s="111"/>
      <c r="SVF7" s="111"/>
      <c r="SVG7" s="111"/>
      <c r="SVH7" s="111"/>
      <c r="SVI7" s="111"/>
      <c r="SVJ7" s="111"/>
      <c r="SVK7" s="111"/>
      <c r="SVL7" s="111"/>
      <c r="SVM7" s="111"/>
      <c r="SVN7" s="111"/>
      <c r="SVO7" s="111"/>
      <c r="SVP7" s="111"/>
      <c r="SVQ7" s="111"/>
      <c r="SVR7" s="111"/>
      <c r="SVS7" s="111"/>
      <c r="SVT7" s="111"/>
      <c r="SVU7" s="111"/>
      <c r="SVV7" s="111"/>
      <c r="SVW7" s="111"/>
      <c r="SVX7" s="111"/>
      <c r="SVY7" s="111"/>
      <c r="SVZ7" s="111"/>
      <c r="SWA7" s="111"/>
      <c r="SWB7" s="111"/>
      <c r="SWC7" s="111"/>
      <c r="SWD7" s="111"/>
      <c r="SWE7" s="111"/>
      <c r="SWF7" s="111"/>
      <c r="SWG7" s="111"/>
      <c r="SWH7" s="111"/>
      <c r="SWI7" s="111"/>
      <c r="SWJ7" s="111"/>
      <c r="SWK7" s="111"/>
      <c r="SWL7" s="111"/>
      <c r="SWM7" s="111"/>
      <c r="SWN7" s="111"/>
      <c r="SWO7" s="111"/>
      <c r="SWP7" s="111"/>
      <c r="SWQ7" s="111"/>
      <c r="SWR7" s="111"/>
      <c r="SWS7" s="111"/>
      <c r="SWT7" s="111"/>
      <c r="SWU7" s="111"/>
      <c r="SWV7" s="111"/>
      <c r="SWW7" s="111"/>
      <c r="SWX7" s="111"/>
      <c r="SWY7" s="111"/>
      <c r="SWZ7" s="111"/>
      <c r="SXA7" s="111"/>
      <c r="SXB7" s="111"/>
      <c r="SXC7" s="111"/>
      <c r="SXD7" s="111"/>
      <c r="SXE7" s="111"/>
      <c r="SXF7" s="111"/>
      <c r="SXG7" s="111"/>
      <c r="SXH7" s="111"/>
      <c r="SXI7" s="111"/>
      <c r="SXJ7" s="111"/>
      <c r="SXK7" s="111"/>
      <c r="SXL7" s="111"/>
      <c r="SXM7" s="111"/>
      <c r="SXN7" s="111"/>
      <c r="SXO7" s="111"/>
      <c r="SXP7" s="111"/>
      <c r="SXQ7" s="111"/>
      <c r="SXR7" s="111"/>
      <c r="SXS7" s="111"/>
      <c r="SXT7" s="111"/>
      <c r="SXU7" s="111"/>
      <c r="SXV7" s="111"/>
      <c r="SXW7" s="111"/>
      <c r="SXX7" s="111"/>
      <c r="SXY7" s="111"/>
      <c r="SXZ7" s="111"/>
      <c r="SYA7" s="111"/>
      <c r="SYB7" s="111"/>
      <c r="SYC7" s="111"/>
      <c r="SYD7" s="111"/>
      <c r="SYE7" s="111"/>
      <c r="SYF7" s="111"/>
      <c r="SYG7" s="111"/>
      <c r="SYH7" s="111"/>
      <c r="SYI7" s="111"/>
      <c r="SYJ7" s="111"/>
      <c r="SYK7" s="111"/>
      <c r="SYL7" s="111"/>
      <c r="SYM7" s="111"/>
      <c r="SYN7" s="111"/>
      <c r="SYO7" s="111"/>
      <c r="SYP7" s="111"/>
      <c r="SYQ7" s="111"/>
      <c r="SYR7" s="111"/>
      <c r="SYS7" s="111"/>
      <c r="SYT7" s="111"/>
      <c r="SYU7" s="111"/>
      <c r="SYV7" s="111"/>
      <c r="SYW7" s="111"/>
      <c r="SYX7" s="111"/>
      <c r="SYY7" s="111"/>
      <c r="SYZ7" s="111"/>
      <c r="SZA7" s="111"/>
      <c r="SZB7" s="111"/>
      <c r="SZC7" s="111"/>
      <c r="SZD7" s="111"/>
      <c r="SZE7" s="111"/>
      <c r="SZF7" s="111"/>
      <c r="SZG7" s="111"/>
      <c r="SZH7" s="111"/>
      <c r="SZI7" s="111"/>
      <c r="SZJ7" s="111"/>
      <c r="SZK7" s="111"/>
      <c r="SZL7" s="111"/>
      <c r="SZM7" s="111"/>
      <c r="SZN7" s="111"/>
      <c r="SZO7" s="111"/>
      <c r="SZP7" s="111"/>
      <c r="SZQ7" s="111"/>
      <c r="SZR7" s="111"/>
      <c r="SZS7" s="111"/>
      <c r="SZT7" s="111"/>
      <c r="SZU7" s="111"/>
      <c r="SZV7" s="111"/>
      <c r="SZW7" s="111"/>
      <c r="SZX7" s="111"/>
      <c r="SZY7" s="111"/>
      <c r="SZZ7" s="111"/>
      <c r="TAA7" s="111"/>
      <c r="TAB7" s="111"/>
      <c r="TAC7" s="111"/>
      <c r="TAD7" s="111"/>
      <c r="TAE7" s="111"/>
      <c r="TAF7" s="111"/>
      <c r="TAG7" s="111"/>
      <c r="TAH7" s="111"/>
      <c r="TAI7" s="111"/>
      <c r="TAJ7" s="111"/>
      <c r="TAK7" s="111"/>
      <c r="TAL7" s="111"/>
      <c r="TAM7" s="111"/>
      <c r="TAN7" s="111"/>
      <c r="TAO7" s="111"/>
      <c r="TAP7" s="111"/>
      <c r="TAQ7" s="111"/>
      <c r="TAR7" s="111"/>
      <c r="TAS7" s="111"/>
      <c r="TAT7" s="111"/>
      <c r="TAU7" s="111"/>
      <c r="TAV7" s="111"/>
      <c r="TAW7" s="111"/>
      <c r="TAX7" s="111"/>
      <c r="TAY7" s="111"/>
      <c r="TAZ7" s="111"/>
      <c r="TBA7" s="111"/>
      <c r="TBB7" s="111"/>
      <c r="TBC7" s="111"/>
      <c r="TBD7" s="111"/>
      <c r="TBE7" s="111"/>
      <c r="TBF7" s="111"/>
      <c r="TBG7" s="111"/>
      <c r="TBH7" s="111"/>
      <c r="TBI7" s="111"/>
      <c r="TBJ7" s="111"/>
      <c r="TBK7" s="111"/>
      <c r="TBL7" s="111"/>
      <c r="TBM7" s="111"/>
      <c r="TBN7" s="111"/>
      <c r="TBO7" s="111"/>
      <c r="TBP7" s="111"/>
      <c r="TBQ7" s="111"/>
      <c r="TBR7" s="111"/>
      <c r="TBS7" s="111"/>
      <c r="TBT7" s="111"/>
      <c r="TBU7" s="111"/>
      <c r="TBV7" s="111"/>
      <c r="TBW7" s="111"/>
      <c r="TBX7" s="111"/>
      <c r="TBY7" s="111"/>
      <c r="TBZ7" s="111"/>
      <c r="TCA7" s="111"/>
      <c r="TCB7" s="111"/>
      <c r="TCC7" s="111"/>
      <c r="TCD7" s="111"/>
      <c r="TCE7" s="111"/>
      <c r="TCF7" s="111"/>
      <c r="TCG7" s="111"/>
      <c r="TCH7" s="111"/>
      <c r="TCI7" s="111"/>
      <c r="TCJ7" s="111"/>
      <c r="TCK7" s="111"/>
      <c r="TCL7" s="111"/>
      <c r="TCM7" s="111"/>
      <c r="TCN7" s="111"/>
      <c r="TCO7" s="111"/>
      <c r="TCP7" s="111"/>
      <c r="TCQ7" s="111"/>
      <c r="TCR7" s="111"/>
      <c r="TCS7" s="111"/>
      <c r="TCT7" s="111"/>
      <c r="TCU7" s="111"/>
      <c r="TCV7" s="111"/>
      <c r="TCW7" s="111"/>
      <c r="TCX7" s="111"/>
      <c r="TCY7" s="111"/>
      <c r="TCZ7" s="111"/>
      <c r="TDA7" s="111"/>
      <c r="TDB7" s="111"/>
      <c r="TDC7" s="111"/>
      <c r="TDD7" s="111"/>
      <c r="TDE7" s="111"/>
      <c r="TDF7" s="111"/>
      <c r="TDG7" s="111"/>
      <c r="TDH7" s="111"/>
      <c r="TDI7" s="111"/>
      <c r="TDJ7" s="111"/>
      <c r="TDK7" s="111"/>
      <c r="TDL7" s="111"/>
      <c r="TDM7" s="111"/>
      <c r="TDN7" s="111"/>
      <c r="TDO7" s="111"/>
      <c r="TDP7" s="111"/>
      <c r="TDQ7" s="111"/>
      <c r="TDR7" s="111"/>
      <c r="TDS7" s="111"/>
      <c r="TDT7" s="111"/>
      <c r="TDU7" s="111"/>
      <c r="TDV7" s="111"/>
      <c r="TDW7" s="111"/>
      <c r="TDX7" s="111"/>
      <c r="TDY7" s="111"/>
      <c r="TDZ7" s="111"/>
      <c r="TEA7" s="111"/>
      <c r="TEB7" s="111"/>
      <c r="TEC7" s="111"/>
      <c r="TED7" s="111"/>
      <c r="TEE7" s="111"/>
      <c r="TEF7" s="111"/>
      <c r="TEG7" s="111"/>
      <c r="TEH7" s="111"/>
      <c r="TEI7" s="111"/>
      <c r="TEJ7" s="111"/>
      <c r="TEK7" s="111"/>
      <c r="TEL7" s="111"/>
      <c r="TEM7" s="111"/>
      <c r="TEN7" s="111"/>
      <c r="TEO7" s="111"/>
      <c r="TEP7" s="111"/>
      <c r="TEQ7" s="111"/>
      <c r="TER7" s="111"/>
      <c r="TES7" s="111"/>
      <c r="TET7" s="111"/>
      <c r="TEU7" s="111"/>
      <c r="TEV7" s="111"/>
      <c r="TEW7" s="111"/>
      <c r="TEX7" s="111"/>
      <c r="TEY7" s="111"/>
      <c r="TEZ7" s="111"/>
      <c r="TFA7" s="111"/>
      <c r="TFB7" s="111"/>
      <c r="TFC7" s="111"/>
      <c r="TFD7" s="111"/>
      <c r="TFE7" s="111"/>
      <c r="TFF7" s="111"/>
      <c r="TFG7" s="111"/>
      <c r="TFH7" s="111"/>
      <c r="TFI7" s="111"/>
      <c r="TFJ7" s="111"/>
      <c r="TFK7" s="111"/>
      <c r="TFL7" s="111"/>
      <c r="TFM7" s="111"/>
      <c r="TFN7" s="111"/>
      <c r="TFO7" s="111"/>
      <c r="TFP7" s="111"/>
      <c r="TFQ7" s="111"/>
      <c r="TFR7" s="111"/>
      <c r="TFS7" s="111"/>
      <c r="TFT7" s="111"/>
      <c r="TFU7" s="111"/>
      <c r="TFV7" s="111"/>
      <c r="TFW7" s="111"/>
      <c r="TFX7" s="111"/>
      <c r="TFY7" s="111"/>
      <c r="TFZ7" s="111"/>
      <c r="TGA7" s="111"/>
      <c r="TGB7" s="111"/>
      <c r="TGC7" s="111"/>
      <c r="TGD7" s="111"/>
      <c r="TGE7" s="111"/>
      <c r="TGF7" s="111"/>
      <c r="TGG7" s="111"/>
      <c r="TGH7" s="111"/>
      <c r="TGI7" s="111"/>
      <c r="TGJ7" s="111"/>
      <c r="TGK7" s="111"/>
      <c r="TGL7" s="111"/>
      <c r="TGM7" s="111"/>
      <c r="TGN7" s="111"/>
      <c r="TGO7" s="111"/>
      <c r="TGP7" s="111"/>
      <c r="TGQ7" s="111"/>
      <c r="TGR7" s="111"/>
      <c r="TGS7" s="111"/>
      <c r="TGT7" s="111"/>
      <c r="TGU7" s="111"/>
      <c r="TGV7" s="111"/>
      <c r="TGW7" s="111"/>
      <c r="TGX7" s="111"/>
      <c r="TGY7" s="111"/>
      <c r="TGZ7" s="111"/>
      <c r="THA7" s="111"/>
      <c r="THB7" s="111"/>
      <c r="THC7" s="111"/>
      <c r="THD7" s="111"/>
      <c r="THE7" s="111"/>
      <c r="THF7" s="111"/>
      <c r="THG7" s="111"/>
      <c r="THH7" s="111"/>
      <c r="THI7" s="111"/>
      <c r="THJ7" s="111"/>
      <c r="THK7" s="111"/>
      <c r="THL7" s="111"/>
      <c r="THM7" s="111"/>
      <c r="THN7" s="111"/>
      <c r="THO7" s="111"/>
      <c r="THP7" s="111"/>
      <c r="THQ7" s="111"/>
      <c r="THR7" s="111"/>
      <c r="THS7" s="111"/>
      <c r="THT7" s="111"/>
      <c r="THU7" s="111"/>
      <c r="THV7" s="111"/>
      <c r="THW7" s="111"/>
      <c r="THX7" s="111"/>
      <c r="THY7" s="111"/>
      <c r="THZ7" s="111"/>
      <c r="TIA7" s="111"/>
      <c r="TIB7" s="111"/>
      <c r="TIC7" s="111"/>
      <c r="TID7" s="111"/>
      <c r="TIE7" s="111"/>
      <c r="TIF7" s="111"/>
      <c r="TIG7" s="111"/>
      <c r="TIH7" s="111"/>
      <c r="TII7" s="111"/>
      <c r="TIJ7" s="111"/>
      <c r="TIK7" s="111"/>
      <c r="TIL7" s="111"/>
      <c r="TIM7" s="111"/>
      <c r="TIN7" s="111"/>
      <c r="TIO7" s="111"/>
      <c r="TIP7" s="111"/>
      <c r="TIQ7" s="111"/>
      <c r="TIR7" s="111"/>
      <c r="TIS7" s="111"/>
      <c r="TIT7" s="111"/>
      <c r="TIU7" s="111"/>
      <c r="TIV7" s="111"/>
      <c r="TIW7" s="111"/>
      <c r="TIX7" s="111"/>
      <c r="TIY7" s="111"/>
      <c r="TIZ7" s="111"/>
      <c r="TJA7" s="111"/>
      <c r="TJB7" s="111"/>
      <c r="TJC7" s="111"/>
      <c r="TJD7" s="111"/>
      <c r="TJE7" s="111"/>
      <c r="TJF7" s="111"/>
      <c r="TJG7" s="111"/>
      <c r="TJH7" s="111"/>
      <c r="TJI7" s="111"/>
      <c r="TJJ7" s="111"/>
      <c r="TJK7" s="111"/>
      <c r="TJL7" s="111"/>
      <c r="TJM7" s="111"/>
      <c r="TJN7" s="111"/>
      <c r="TJO7" s="111"/>
      <c r="TJP7" s="111"/>
      <c r="TJQ7" s="111"/>
      <c r="TJR7" s="111"/>
      <c r="TJS7" s="111"/>
      <c r="TJT7" s="111"/>
      <c r="TJU7" s="111"/>
      <c r="TJV7" s="111"/>
      <c r="TJW7" s="111"/>
      <c r="TJX7" s="111"/>
      <c r="TJY7" s="111"/>
      <c r="TJZ7" s="111"/>
      <c r="TKA7" s="111"/>
      <c r="TKB7" s="111"/>
      <c r="TKC7" s="111"/>
      <c r="TKD7" s="111"/>
      <c r="TKE7" s="111"/>
      <c r="TKF7" s="111"/>
      <c r="TKG7" s="111"/>
      <c r="TKH7" s="111"/>
      <c r="TKI7" s="111"/>
      <c r="TKJ7" s="111"/>
      <c r="TKK7" s="111"/>
      <c r="TKL7" s="111"/>
      <c r="TKM7" s="111"/>
      <c r="TKN7" s="111"/>
      <c r="TKO7" s="111"/>
      <c r="TKP7" s="111"/>
      <c r="TKQ7" s="111"/>
      <c r="TKR7" s="111"/>
      <c r="TKS7" s="111"/>
      <c r="TKT7" s="111"/>
      <c r="TKU7" s="111"/>
      <c r="TKV7" s="111"/>
      <c r="TKW7" s="111"/>
      <c r="TKX7" s="111"/>
      <c r="TKY7" s="111"/>
      <c r="TKZ7" s="111"/>
      <c r="TLA7" s="111"/>
      <c r="TLB7" s="111"/>
      <c r="TLC7" s="111"/>
      <c r="TLD7" s="111"/>
      <c r="TLE7" s="111"/>
      <c r="TLF7" s="111"/>
      <c r="TLG7" s="111"/>
      <c r="TLH7" s="111"/>
      <c r="TLI7" s="111"/>
      <c r="TLJ7" s="111"/>
      <c r="TLK7" s="111"/>
      <c r="TLL7" s="111"/>
      <c r="TLM7" s="111"/>
      <c r="TLN7" s="111"/>
      <c r="TLO7" s="111"/>
      <c r="TLP7" s="111"/>
      <c r="TLQ7" s="111"/>
      <c r="TLR7" s="111"/>
      <c r="TLS7" s="111"/>
      <c r="TLT7" s="111"/>
      <c r="TLU7" s="111"/>
      <c r="TLV7" s="111"/>
      <c r="TLW7" s="111"/>
      <c r="TLX7" s="111"/>
      <c r="TLY7" s="111"/>
      <c r="TLZ7" s="111"/>
      <c r="TMA7" s="111"/>
      <c r="TMB7" s="111"/>
      <c r="TMC7" s="111"/>
      <c r="TMD7" s="111"/>
      <c r="TME7" s="111"/>
      <c r="TMF7" s="111"/>
      <c r="TMG7" s="111"/>
      <c r="TMH7" s="111"/>
      <c r="TMI7" s="111"/>
      <c r="TMJ7" s="111"/>
      <c r="TMK7" s="111"/>
      <c r="TML7" s="111"/>
      <c r="TMM7" s="111"/>
      <c r="TMN7" s="111"/>
      <c r="TMO7" s="111"/>
      <c r="TMP7" s="111"/>
      <c r="TMQ7" s="111"/>
      <c r="TMR7" s="111"/>
      <c r="TMS7" s="111"/>
      <c r="TMT7" s="111"/>
      <c r="TMU7" s="111"/>
      <c r="TMV7" s="111"/>
      <c r="TMW7" s="111"/>
      <c r="TMX7" s="111"/>
      <c r="TMY7" s="111"/>
      <c r="TMZ7" s="111"/>
      <c r="TNA7" s="111"/>
      <c r="TNB7" s="111"/>
      <c r="TNC7" s="111"/>
      <c r="TND7" s="111"/>
      <c r="TNE7" s="111"/>
      <c r="TNF7" s="111"/>
      <c r="TNG7" s="111"/>
      <c r="TNH7" s="111"/>
      <c r="TNI7" s="111"/>
      <c r="TNJ7" s="111"/>
      <c r="TNK7" s="111"/>
      <c r="TNL7" s="111"/>
      <c r="TNM7" s="111"/>
      <c r="TNN7" s="111"/>
      <c r="TNO7" s="111"/>
      <c r="TNP7" s="111"/>
      <c r="TNQ7" s="111"/>
      <c r="TNR7" s="111"/>
      <c r="TNS7" s="111"/>
      <c r="TNT7" s="111"/>
      <c r="TNU7" s="111"/>
      <c r="TNV7" s="111"/>
      <c r="TNW7" s="111"/>
      <c r="TNX7" s="111"/>
      <c r="TNY7" s="111"/>
      <c r="TNZ7" s="111"/>
      <c r="TOA7" s="111"/>
      <c r="TOB7" s="111"/>
      <c r="TOC7" s="111"/>
      <c r="TOD7" s="111"/>
      <c r="TOE7" s="111"/>
      <c r="TOF7" s="111"/>
      <c r="TOG7" s="111"/>
      <c r="TOH7" s="111"/>
      <c r="TOI7" s="111"/>
      <c r="TOJ7" s="111"/>
      <c r="TOK7" s="111"/>
      <c r="TOL7" s="111"/>
      <c r="TOM7" s="111"/>
      <c r="TON7" s="111"/>
      <c r="TOO7" s="111"/>
      <c r="TOP7" s="111"/>
      <c r="TOQ7" s="111"/>
      <c r="TOR7" s="111"/>
      <c r="TOS7" s="111"/>
      <c r="TOT7" s="111"/>
      <c r="TOU7" s="111"/>
      <c r="TOV7" s="111"/>
      <c r="TOW7" s="111"/>
      <c r="TOX7" s="111"/>
      <c r="TOY7" s="111"/>
      <c r="TOZ7" s="111"/>
      <c r="TPA7" s="111"/>
      <c r="TPB7" s="111"/>
      <c r="TPC7" s="111"/>
      <c r="TPD7" s="111"/>
      <c r="TPE7" s="111"/>
      <c r="TPF7" s="111"/>
      <c r="TPG7" s="111"/>
      <c r="TPH7" s="111"/>
      <c r="TPI7" s="111"/>
      <c r="TPJ7" s="111"/>
      <c r="TPK7" s="111"/>
      <c r="TPL7" s="111"/>
      <c r="TPM7" s="111"/>
      <c r="TPN7" s="111"/>
      <c r="TPO7" s="111"/>
      <c r="TPP7" s="111"/>
      <c r="TPQ7" s="111"/>
      <c r="TPR7" s="111"/>
      <c r="TPS7" s="111"/>
      <c r="TPT7" s="111"/>
      <c r="TPU7" s="111"/>
      <c r="TPV7" s="111"/>
      <c r="TPW7" s="111"/>
      <c r="TPX7" s="111"/>
      <c r="TPY7" s="111"/>
      <c r="TPZ7" s="111"/>
      <c r="TQA7" s="111"/>
      <c r="TQB7" s="111"/>
      <c r="TQC7" s="111"/>
      <c r="TQD7" s="111"/>
      <c r="TQE7" s="111"/>
      <c r="TQF7" s="111"/>
      <c r="TQG7" s="111"/>
      <c r="TQH7" s="111"/>
      <c r="TQI7" s="111"/>
      <c r="TQJ7" s="111"/>
      <c r="TQK7" s="111"/>
      <c r="TQL7" s="111"/>
      <c r="TQM7" s="111"/>
      <c r="TQN7" s="111"/>
      <c r="TQO7" s="111"/>
      <c r="TQP7" s="111"/>
      <c r="TQQ7" s="111"/>
      <c r="TQR7" s="111"/>
      <c r="TQS7" s="111"/>
      <c r="TQT7" s="111"/>
      <c r="TQU7" s="111"/>
      <c r="TQV7" s="111"/>
      <c r="TQW7" s="111"/>
      <c r="TQX7" s="111"/>
      <c r="TQY7" s="111"/>
      <c r="TQZ7" s="111"/>
      <c r="TRA7" s="111"/>
      <c r="TRB7" s="111"/>
      <c r="TRC7" s="111"/>
      <c r="TRD7" s="111"/>
      <c r="TRE7" s="111"/>
      <c r="TRF7" s="111"/>
      <c r="TRG7" s="111"/>
      <c r="TRH7" s="111"/>
      <c r="TRI7" s="111"/>
      <c r="TRJ7" s="111"/>
      <c r="TRK7" s="111"/>
      <c r="TRL7" s="111"/>
      <c r="TRM7" s="111"/>
      <c r="TRN7" s="111"/>
      <c r="TRO7" s="111"/>
      <c r="TRP7" s="111"/>
      <c r="TRQ7" s="111"/>
      <c r="TRR7" s="111"/>
      <c r="TRS7" s="111"/>
      <c r="TRT7" s="111"/>
      <c r="TRU7" s="111"/>
      <c r="TRV7" s="111"/>
      <c r="TRW7" s="111"/>
      <c r="TRX7" s="111"/>
      <c r="TRY7" s="111"/>
      <c r="TRZ7" s="111"/>
      <c r="TSA7" s="111"/>
      <c r="TSB7" s="111"/>
      <c r="TSC7" s="111"/>
      <c r="TSD7" s="111"/>
      <c r="TSE7" s="111"/>
      <c r="TSF7" s="111"/>
      <c r="TSG7" s="111"/>
      <c r="TSH7" s="111"/>
      <c r="TSI7" s="111"/>
      <c r="TSJ7" s="111"/>
      <c r="TSK7" s="111"/>
      <c r="TSL7" s="111"/>
      <c r="TSM7" s="111"/>
      <c r="TSN7" s="111"/>
      <c r="TSO7" s="111"/>
      <c r="TSP7" s="111"/>
      <c r="TSQ7" s="111"/>
      <c r="TSR7" s="111"/>
      <c r="TSS7" s="111"/>
      <c r="TST7" s="111"/>
      <c r="TSU7" s="111"/>
      <c r="TSV7" s="111"/>
      <c r="TSW7" s="111"/>
      <c r="TSX7" s="111"/>
      <c r="TSY7" s="111"/>
      <c r="TSZ7" s="111"/>
      <c r="TTA7" s="111"/>
      <c r="TTB7" s="111"/>
      <c r="TTC7" s="111"/>
      <c r="TTD7" s="111"/>
      <c r="TTE7" s="111"/>
      <c r="TTF7" s="111"/>
      <c r="TTG7" s="111"/>
      <c r="TTH7" s="111"/>
      <c r="TTI7" s="111"/>
      <c r="TTJ7" s="111"/>
      <c r="TTK7" s="111"/>
      <c r="TTL7" s="111"/>
      <c r="TTM7" s="111"/>
      <c r="TTN7" s="111"/>
      <c r="TTO7" s="111"/>
      <c r="TTP7" s="111"/>
      <c r="TTQ7" s="111"/>
      <c r="TTR7" s="111"/>
      <c r="TTS7" s="111"/>
      <c r="TTT7" s="111"/>
      <c r="TTU7" s="111"/>
      <c r="TTV7" s="111"/>
      <c r="TTW7" s="111"/>
      <c r="TTX7" s="111"/>
      <c r="TTY7" s="111"/>
      <c r="TTZ7" s="111"/>
      <c r="TUA7" s="111"/>
      <c r="TUB7" s="111"/>
      <c r="TUC7" s="111"/>
      <c r="TUD7" s="111"/>
      <c r="TUE7" s="111"/>
      <c r="TUF7" s="111"/>
      <c r="TUG7" s="111"/>
      <c r="TUH7" s="111"/>
      <c r="TUI7" s="111"/>
      <c r="TUJ7" s="111"/>
      <c r="TUK7" s="111"/>
      <c r="TUL7" s="111"/>
      <c r="TUM7" s="111"/>
      <c r="TUN7" s="111"/>
      <c r="TUO7" s="111"/>
      <c r="TUP7" s="111"/>
      <c r="TUQ7" s="111"/>
      <c r="TUR7" s="111"/>
      <c r="TUS7" s="111"/>
      <c r="TUT7" s="111"/>
      <c r="TUU7" s="111"/>
      <c r="TUV7" s="111"/>
      <c r="TUW7" s="111"/>
      <c r="TUX7" s="111"/>
      <c r="TUY7" s="111"/>
      <c r="TUZ7" s="111"/>
      <c r="TVA7" s="111"/>
      <c r="TVB7" s="111"/>
      <c r="TVC7" s="111"/>
      <c r="TVD7" s="111"/>
      <c r="TVE7" s="111"/>
      <c r="TVF7" s="111"/>
      <c r="TVG7" s="111"/>
      <c r="TVH7" s="111"/>
      <c r="TVI7" s="111"/>
      <c r="TVJ7" s="111"/>
      <c r="TVK7" s="111"/>
      <c r="TVL7" s="111"/>
      <c r="TVM7" s="111"/>
      <c r="TVN7" s="111"/>
      <c r="TVO7" s="111"/>
      <c r="TVP7" s="111"/>
      <c r="TVQ7" s="111"/>
      <c r="TVR7" s="111"/>
      <c r="TVS7" s="111"/>
      <c r="TVT7" s="111"/>
      <c r="TVU7" s="111"/>
      <c r="TVV7" s="111"/>
      <c r="TVW7" s="111"/>
      <c r="TVX7" s="111"/>
      <c r="TVY7" s="111"/>
      <c r="TVZ7" s="111"/>
      <c r="TWA7" s="111"/>
      <c r="TWB7" s="111"/>
      <c r="TWC7" s="111"/>
      <c r="TWD7" s="111"/>
      <c r="TWE7" s="111"/>
      <c r="TWF7" s="111"/>
      <c r="TWG7" s="111"/>
      <c r="TWH7" s="111"/>
      <c r="TWI7" s="111"/>
      <c r="TWJ7" s="111"/>
      <c r="TWK7" s="111"/>
      <c r="TWL7" s="111"/>
      <c r="TWM7" s="111"/>
      <c r="TWN7" s="111"/>
      <c r="TWO7" s="111"/>
      <c r="TWP7" s="111"/>
      <c r="TWQ7" s="111"/>
      <c r="TWR7" s="111"/>
      <c r="TWS7" s="111"/>
      <c r="TWT7" s="111"/>
      <c r="TWU7" s="111"/>
      <c r="TWV7" s="111"/>
      <c r="TWW7" s="111"/>
      <c r="TWX7" s="111"/>
      <c r="TWY7" s="111"/>
      <c r="TWZ7" s="111"/>
      <c r="TXA7" s="111"/>
      <c r="TXB7" s="111"/>
      <c r="TXC7" s="111"/>
      <c r="TXD7" s="111"/>
      <c r="TXE7" s="111"/>
      <c r="TXF7" s="111"/>
      <c r="TXG7" s="111"/>
      <c r="TXH7" s="111"/>
      <c r="TXI7" s="111"/>
      <c r="TXJ7" s="111"/>
      <c r="TXK7" s="111"/>
      <c r="TXL7" s="111"/>
      <c r="TXM7" s="111"/>
      <c r="TXN7" s="111"/>
      <c r="TXO7" s="111"/>
      <c r="TXP7" s="111"/>
      <c r="TXQ7" s="111"/>
      <c r="TXR7" s="111"/>
      <c r="TXS7" s="111"/>
      <c r="TXT7" s="111"/>
      <c r="TXU7" s="111"/>
      <c r="TXV7" s="111"/>
      <c r="TXW7" s="111"/>
      <c r="TXX7" s="111"/>
      <c r="TXY7" s="111"/>
      <c r="TXZ7" s="111"/>
      <c r="TYA7" s="111"/>
      <c r="TYB7" s="111"/>
      <c r="TYC7" s="111"/>
      <c r="TYD7" s="111"/>
      <c r="TYE7" s="111"/>
      <c r="TYF7" s="111"/>
      <c r="TYG7" s="111"/>
      <c r="TYH7" s="111"/>
      <c r="TYI7" s="111"/>
      <c r="TYJ7" s="111"/>
      <c r="TYK7" s="111"/>
      <c r="TYL7" s="111"/>
      <c r="TYM7" s="111"/>
      <c r="TYN7" s="111"/>
      <c r="TYO7" s="111"/>
      <c r="TYP7" s="111"/>
      <c r="TYQ7" s="111"/>
      <c r="TYR7" s="111"/>
      <c r="TYS7" s="111"/>
      <c r="TYT7" s="111"/>
      <c r="TYU7" s="111"/>
      <c r="TYV7" s="111"/>
      <c r="TYW7" s="111"/>
      <c r="TYX7" s="111"/>
      <c r="TYY7" s="111"/>
      <c r="TYZ7" s="111"/>
      <c r="TZA7" s="111"/>
      <c r="TZB7" s="111"/>
      <c r="TZC7" s="111"/>
      <c r="TZD7" s="111"/>
      <c r="TZE7" s="111"/>
      <c r="TZF7" s="111"/>
      <c r="TZG7" s="111"/>
      <c r="TZH7" s="111"/>
      <c r="TZI7" s="111"/>
      <c r="TZJ7" s="111"/>
      <c r="TZK7" s="111"/>
      <c r="TZL7" s="111"/>
      <c r="TZM7" s="111"/>
      <c r="TZN7" s="111"/>
      <c r="TZO7" s="111"/>
      <c r="TZP7" s="111"/>
      <c r="TZQ7" s="111"/>
      <c r="TZR7" s="111"/>
      <c r="TZS7" s="111"/>
      <c r="TZT7" s="111"/>
      <c r="TZU7" s="111"/>
      <c r="TZV7" s="111"/>
      <c r="TZW7" s="111"/>
      <c r="TZX7" s="111"/>
      <c r="TZY7" s="111"/>
      <c r="TZZ7" s="111"/>
      <c r="UAA7" s="111"/>
      <c r="UAB7" s="111"/>
      <c r="UAC7" s="111"/>
      <c r="UAD7" s="111"/>
      <c r="UAE7" s="111"/>
      <c r="UAF7" s="111"/>
      <c r="UAG7" s="111"/>
      <c r="UAH7" s="111"/>
      <c r="UAI7" s="111"/>
      <c r="UAJ7" s="111"/>
      <c r="UAK7" s="111"/>
      <c r="UAL7" s="111"/>
      <c r="UAM7" s="111"/>
      <c r="UAN7" s="111"/>
      <c r="UAO7" s="111"/>
      <c r="UAP7" s="111"/>
      <c r="UAQ7" s="111"/>
      <c r="UAR7" s="111"/>
      <c r="UAS7" s="111"/>
      <c r="UAT7" s="111"/>
      <c r="UAU7" s="111"/>
      <c r="UAV7" s="111"/>
      <c r="UAW7" s="111"/>
      <c r="UAX7" s="111"/>
      <c r="UAY7" s="111"/>
      <c r="UAZ7" s="111"/>
      <c r="UBA7" s="111"/>
      <c r="UBB7" s="111"/>
      <c r="UBC7" s="111"/>
      <c r="UBD7" s="111"/>
      <c r="UBE7" s="111"/>
      <c r="UBF7" s="111"/>
      <c r="UBG7" s="111"/>
      <c r="UBH7" s="111"/>
      <c r="UBI7" s="111"/>
      <c r="UBJ7" s="111"/>
      <c r="UBK7" s="111"/>
      <c r="UBL7" s="111"/>
      <c r="UBM7" s="111"/>
      <c r="UBN7" s="111"/>
      <c r="UBO7" s="111"/>
      <c r="UBP7" s="111"/>
      <c r="UBQ7" s="111"/>
      <c r="UBR7" s="111"/>
      <c r="UBS7" s="111"/>
      <c r="UBT7" s="111"/>
      <c r="UBU7" s="111"/>
      <c r="UBV7" s="111"/>
      <c r="UBW7" s="111"/>
      <c r="UBX7" s="111"/>
      <c r="UBY7" s="111"/>
      <c r="UBZ7" s="111"/>
      <c r="UCA7" s="111"/>
      <c r="UCB7" s="111"/>
      <c r="UCC7" s="111"/>
      <c r="UCD7" s="111"/>
      <c r="UCE7" s="111"/>
      <c r="UCF7" s="111"/>
      <c r="UCG7" s="111"/>
      <c r="UCH7" s="111"/>
      <c r="UCI7" s="111"/>
      <c r="UCJ7" s="111"/>
      <c r="UCK7" s="111"/>
      <c r="UCL7" s="111"/>
      <c r="UCM7" s="111"/>
      <c r="UCN7" s="111"/>
      <c r="UCO7" s="111"/>
      <c r="UCP7" s="111"/>
      <c r="UCQ7" s="111"/>
      <c r="UCR7" s="111"/>
      <c r="UCS7" s="111"/>
      <c r="UCT7" s="111"/>
      <c r="UCU7" s="111"/>
      <c r="UCV7" s="111"/>
      <c r="UCW7" s="111"/>
      <c r="UCX7" s="111"/>
      <c r="UCY7" s="111"/>
      <c r="UCZ7" s="111"/>
      <c r="UDA7" s="111"/>
      <c r="UDB7" s="111"/>
      <c r="UDC7" s="111"/>
      <c r="UDD7" s="111"/>
      <c r="UDE7" s="111"/>
      <c r="UDF7" s="111"/>
      <c r="UDG7" s="111"/>
      <c r="UDH7" s="111"/>
      <c r="UDI7" s="111"/>
      <c r="UDJ7" s="111"/>
      <c r="UDK7" s="111"/>
      <c r="UDL7" s="111"/>
      <c r="UDM7" s="111"/>
      <c r="UDN7" s="111"/>
      <c r="UDO7" s="111"/>
      <c r="UDP7" s="111"/>
      <c r="UDQ7" s="111"/>
      <c r="UDR7" s="111"/>
      <c r="UDS7" s="111"/>
      <c r="UDT7" s="111"/>
      <c r="UDU7" s="111"/>
      <c r="UDV7" s="111"/>
      <c r="UDW7" s="111"/>
      <c r="UDX7" s="111"/>
      <c r="UDY7" s="111"/>
      <c r="UDZ7" s="111"/>
      <c r="UEA7" s="111"/>
      <c r="UEB7" s="111"/>
      <c r="UEC7" s="111"/>
      <c r="UED7" s="111"/>
      <c r="UEE7" s="111"/>
      <c r="UEF7" s="111"/>
      <c r="UEG7" s="111"/>
      <c r="UEH7" s="111"/>
      <c r="UEI7" s="111"/>
      <c r="UEJ7" s="111"/>
      <c r="UEK7" s="111"/>
      <c r="UEL7" s="111"/>
      <c r="UEM7" s="111"/>
      <c r="UEN7" s="111"/>
      <c r="UEO7" s="111"/>
      <c r="UEP7" s="111"/>
      <c r="UEQ7" s="111"/>
      <c r="UER7" s="111"/>
      <c r="UES7" s="111"/>
      <c r="UET7" s="111"/>
      <c r="UEU7" s="111"/>
      <c r="UEV7" s="111"/>
      <c r="UEW7" s="111"/>
      <c r="UEX7" s="111"/>
      <c r="UEY7" s="111"/>
      <c r="UEZ7" s="111"/>
      <c r="UFA7" s="111"/>
      <c r="UFB7" s="111"/>
      <c r="UFC7" s="111"/>
      <c r="UFD7" s="111"/>
      <c r="UFE7" s="111"/>
      <c r="UFF7" s="111"/>
      <c r="UFG7" s="111"/>
      <c r="UFH7" s="111"/>
      <c r="UFI7" s="111"/>
      <c r="UFJ7" s="111"/>
      <c r="UFK7" s="111"/>
      <c r="UFL7" s="111"/>
      <c r="UFM7" s="111"/>
      <c r="UFN7" s="111"/>
      <c r="UFO7" s="111"/>
      <c r="UFP7" s="111"/>
      <c r="UFQ7" s="111"/>
      <c r="UFR7" s="111"/>
      <c r="UFS7" s="111"/>
      <c r="UFT7" s="111"/>
      <c r="UFU7" s="111"/>
      <c r="UFV7" s="111"/>
      <c r="UFW7" s="111"/>
      <c r="UFX7" s="111"/>
      <c r="UFY7" s="111"/>
      <c r="UFZ7" s="111"/>
      <c r="UGA7" s="111"/>
      <c r="UGB7" s="111"/>
      <c r="UGC7" s="111"/>
      <c r="UGD7" s="111"/>
      <c r="UGE7" s="111"/>
      <c r="UGF7" s="111"/>
      <c r="UGG7" s="111"/>
      <c r="UGH7" s="111"/>
      <c r="UGI7" s="111"/>
      <c r="UGJ7" s="111"/>
      <c r="UGK7" s="111"/>
      <c r="UGL7" s="111"/>
      <c r="UGM7" s="111"/>
      <c r="UGN7" s="111"/>
      <c r="UGO7" s="111"/>
      <c r="UGP7" s="111"/>
      <c r="UGQ7" s="111"/>
      <c r="UGR7" s="111"/>
      <c r="UGS7" s="111"/>
      <c r="UGT7" s="111"/>
      <c r="UGU7" s="111"/>
      <c r="UGV7" s="111"/>
      <c r="UGW7" s="111"/>
      <c r="UGX7" s="111"/>
      <c r="UGY7" s="111"/>
      <c r="UGZ7" s="111"/>
      <c r="UHA7" s="111"/>
      <c r="UHB7" s="111"/>
      <c r="UHC7" s="111"/>
      <c r="UHD7" s="111"/>
      <c r="UHE7" s="111"/>
      <c r="UHF7" s="111"/>
      <c r="UHG7" s="111"/>
      <c r="UHH7" s="111"/>
      <c r="UHI7" s="111"/>
      <c r="UHJ7" s="111"/>
      <c r="UHK7" s="111"/>
      <c r="UHL7" s="111"/>
      <c r="UHM7" s="111"/>
      <c r="UHN7" s="111"/>
      <c r="UHO7" s="111"/>
      <c r="UHP7" s="111"/>
      <c r="UHQ7" s="111"/>
      <c r="UHR7" s="111"/>
      <c r="UHS7" s="111"/>
      <c r="UHT7" s="111"/>
      <c r="UHU7" s="111"/>
      <c r="UHV7" s="111"/>
      <c r="UHW7" s="111"/>
      <c r="UHX7" s="111"/>
      <c r="UHY7" s="111"/>
      <c r="UHZ7" s="111"/>
      <c r="UIA7" s="111"/>
      <c r="UIB7" s="111"/>
      <c r="UIC7" s="111"/>
      <c r="UID7" s="111"/>
      <c r="UIE7" s="111"/>
      <c r="UIF7" s="111"/>
      <c r="UIG7" s="111"/>
      <c r="UIH7" s="111"/>
      <c r="UII7" s="111"/>
      <c r="UIJ7" s="111"/>
      <c r="UIK7" s="111"/>
      <c r="UIL7" s="111"/>
      <c r="UIM7" s="111"/>
      <c r="UIN7" s="111"/>
      <c r="UIO7" s="111"/>
      <c r="UIP7" s="111"/>
      <c r="UIQ7" s="111"/>
      <c r="UIR7" s="111"/>
      <c r="UIS7" s="111"/>
      <c r="UIT7" s="111"/>
      <c r="UIU7" s="111"/>
      <c r="UIV7" s="111"/>
      <c r="UIW7" s="111"/>
      <c r="UIX7" s="111"/>
      <c r="UIY7" s="111"/>
      <c r="UIZ7" s="111"/>
      <c r="UJA7" s="111"/>
      <c r="UJB7" s="111"/>
      <c r="UJC7" s="111"/>
      <c r="UJD7" s="111"/>
      <c r="UJE7" s="111"/>
      <c r="UJF7" s="111"/>
      <c r="UJG7" s="111"/>
      <c r="UJH7" s="111"/>
      <c r="UJI7" s="111"/>
      <c r="UJJ7" s="111"/>
      <c r="UJK7" s="111"/>
      <c r="UJL7" s="111"/>
      <c r="UJM7" s="111"/>
      <c r="UJN7" s="111"/>
      <c r="UJO7" s="111"/>
      <c r="UJP7" s="111"/>
      <c r="UJQ7" s="111"/>
      <c r="UJR7" s="111"/>
      <c r="UJS7" s="111"/>
      <c r="UJT7" s="111"/>
      <c r="UJU7" s="111"/>
      <c r="UJV7" s="111"/>
      <c r="UJW7" s="111"/>
      <c r="UJX7" s="111"/>
      <c r="UJY7" s="111"/>
      <c r="UJZ7" s="111"/>
      <c r="UKA7" s="111"/>
      <c r="UKB7" s="111"/>
      <c r="UKC7" s="111"/>
      <c r="UKD7" s="111"/>
      <c r="UKE7" s="111"/>
      <c r="UKF7" s="111"/>
      <c r="UKG7" s="111"/>
      <c r="UKH7" s="111"/>
      <c r="UKI7" s="111"/>
      <c r="UKJ7" s="111"/>
      <c r="UKK7" s="111"/>
      <c r="UKL7" s="111"/>
      <c r="UKM7" s="111"/>
      <c r="UKN7" s="111"/>
      <c r="UKO7" s="111"/>
      <c r="UKP7" s="111"/>
      <c r="UKQ7" s="111"/>
      <c r="UKR7" s="111"/>
      <c r="UKS7" s="111"/>
      <c r="UKT7" s="111"/>
      <c r="UKU7" s="111"/>
      <c r="UKV7" s="111"/>
      <c r="UKW7" s="111"/>
      <c r="UKX7" s="111"/>
      <c r="UKY7" s="111"/>
      <c r="UKZ7" s="111"/>
      <c r="ULA7" s="111"/>
      <c r="ULB7" s="111"/>
      <c r="ULC7" s="111"/>
      <c r="ULD7" s="111"/>
      <c r="ULE7" s="111"/>
      <c r="ULF7" s="111"/>
      <c r="ULG7" s="111"/>
      <c r="ULH7" s="111"/>
      <c r="ULI7" s="111"/>
      <c r="ULJ7" s="111"/>
      <c r="ULK7" s="111"/>
      <c r="ULL7" s="111"/>
      <c r="ULM7" s="111"/>
      <c r="ULN7" s="111"/>
      <c r="ULO7" s="111"/>
      <c r="ULP7" s="111"/>
      <c r="ULQ7" s="111"/>
      <c r="ULR7" s="111"/>
      <c r="ULS7" s="111"/>
      <c r="ULT7" s="111"/>
      <c r="ULU7" s="111"/>
      <c r="ULV7" s="111"/>
      <c r="ULW7" s="111"/>
      <c r="ULX7" s="111"/>
      <c r="ULY7" s="111"/>
      <c r="ULZ7" s="111"/>
      <c r="UMA7" s="111"/>
      <c r="UMB7" s="111"/>
      <c r="UMC7" s="111"/>
      <c r="UMD7" s="111"/>
      <c r="UME7" s="111"/>
      <c r="UMF7" s="111"/>
      <c r="UMG7" s="111"/>
      <c r="UMH7" s="111"/>
      <c r="UMI7" s="111"/>
      <c r="UMJ7" s="111"/>
      <c r="UMK7" s="111"/>
      <c r="UML7" s="111"/>
      <c r="UMM7" s="111"/>
      <c r="UMN7" s="111"/>
      <c r="UMO7" s="111"/>
      <c r="UMP7" s="111"/>
      <c r="UMQ7" s="111"/>
      <c r="UMR7" s="111"/>
      <c r="UMS7" s="111"/>
      <c r="UMT7" s="111"/>
      <c r="UMU7" s="111"/>
      <c r="UMV7" s="111"/>
      <c r="UMW7" s="111"/>
      <c r="UMX7" s="111"/>
      <c r="UMY7" s="111"/>
      <c r="UMZ7" s="111"/>
      <c r="UNA7" s="111"/>
      <c r="UNB7" s="111"/>
      <c r="UNC7" s="111"/>
      <c r="UND7" s="111"/>
      <c r="UNE7" s="111"/>
      <c r="UNF7" s="111"/>
      <c r="UNG7" s="111"/>
      <c r="UNH7" s="111"/>
      <c r="UNI7" s="111"/>
      <c r="UNJ7" s="111"/>
      <c r="UNK7" s="111"/>
      <c r="UNL7" s="111"/>
      <c r="UNM7" s="111"/>
      <c r="UNN7" s="111"/>
      <c r="UNO7" s="111"/>
      <c r="UNP7" s="111"/>
      <c r="UNQ7" s="111"/>
      <c r="UNR7" s="111"/>
      <c r="UNS7" s="111"/>
      <c r="UNT7" s="111"/>
      <c r="UNU7" s="111"/>
      <c r="UNV7" s="111"/>
      <c r="UNW7" s="111"/>
      <c r="UNX7" s="111"/>
      <c r="UNY7" s="111"/>
      <c r="UNZ7" s="111"/>
      <c r="UOA7" s="111"/>
      <c r="UOB7" s="111"/>
      <c r="UOC7" s="111"/>
      <c r="UOD7" s="111"/>
      <c r="UOE7" s="111"/>
      <c r="UOF7" s="111"/>
      <c r="UOG7" s="111"/>
      <c r="UOH7" s="111"/>
      <c r="UOI7" s="111"/>
      <c r="UOJ7" s="111"/>
      <c r="UOK7" s="111"/>
      <c r="UOL7" s="111"/>
      <c r="UOM7" s="111"/>
      <c r="UON7" s="111"/>
      <c r="UOO7" s="111"/>
      <c r="UOP7" s="111"/>
      <c r="UOQ7" s="111"/>
      <c r="UOR7" s="111"/>
      <c r="UOS7" s="111"/>
      <c r="UOT7" s="111"/>
      <c r="UOU7" s="111"/>
      <c r="UOV7" s="111"/>
      <c r="UOW7" s="111"/>
      <c r="UOX7" s="111"/>
      <c r="UOY7" s="111"/>
      <c r="UOZ7" s="111"/>
      <c r="UPA7" s="111"/>
      <c r="UPB7" s="111"/>
      <c r="UPC7" s="111"/>
      <c r="UPD7" s="111"/>
      <c r="UPE7" s="111"/>
      <c r="UPF7" s="111"/>
      <c r="UPG7" s="111"/>
      <c r="UPH7" s="111"/>
      <c r="UPI7" s="111"/>
      <c r="UPJ7" s="111"/>
      <c r="UPK7" s="111"/>
      <c r="UPL7" s="111"/>
      <c r="UPM7" s="111"/>
      <c r="UPN7" s="111"/>
      <c r="UPO7" s="111"/>
      <c r="UPP7" s="111"/>
      <c r="UPQ7" s="111"/>
      <c r="UPR7" s="111"/>
      <c r="UPS7" s="111"/>
      <c r="UPT7" s="111"/>
      <c r="UPU7" s="111"/>
      <c r="UPV7" s="111"/>
      <c r="UPW7" s="111"/>
      <c r="UPX7" s="111"/>
      <c r="UPY7" s="111"/>
      <c r="UPZ7" s="111"/>
      <c r="UQA7" s="111"/>
      <c r="UQB7" s="111"/>
      <c r="UQC7" s="111"/>
      <c r="UQD7" s="111"/>
      <c r="UQE7" s="111"/>
      <c r="UQF7" s="111"/>
      <c r="UQG7" s="111"/>
      <c r="UQH7" s="111"/>
      <c r="UQI7" s="111"/>
      <c r="UQJ7" s="111"/>
      <c r="UQK7" s="111"/>
      <c r="UQL7" s="111"/>
      <c r="UQM7" s="111"/>
      <c r="UQN7" s="111"/>
      <c r="UQO7" s="111"/>
      <c r="UQP7" s="111"/>
      <c r="UQQ7" s="111"/>
      <c r="UQR7" s="111"/>
      <c r="UQS7" s="111"/>
      <c r="UQT7" s="111"/>
      <c r="UQU7" s="111"/>
      <c r="UQV7" s="111"/>
      <c r="UQW7" s="111"/>
      <c r="UQX7" s="111"/>
      <c r="UQY7" s="111"/>
      <c r="UQZ7" s="111"/>
      <c r="URA7" s="111"/>
      <c r="URB7" s="111"/>
      <c r="URC7" s="111"/>
      <c r="URD7" s="111"/>
      <c r="URE7" s="111"/>
      <c r="URF7" s="111"/>
      <c r="URG7" s="111"/>
      <c r="URH7" s="111"/>
      <c r="URI7" s="111"/>
      <c r="URJ7" s="111"/>
      <c r="URK7" s="111"/>
      <c r="URL7" s="111"/>
      <c r="URM7" s="111"/>
      <c r="URN7" s="111"/>
      <c r="URO7" s="111"/>
      <c r="URP7" s="111"/>
      <c r="URQ7" s="111"/>
      <c r="URR7" s="111"/>
      <c r="URS7" s="111"/>
      <c r="URT7" s="111"/>
      <c r="URU7" s="111"/>
      <c r="URV7" s="111"/>
      <c r="URW7" s="111"/>
      <c r="URX7" s="111"/>
      <c r="URY7" s="111"/>
      <c r="URZ7" s="111"/>
      <c r="USA7" s="111"/>
      <c r="USB7" s="111"/>
      <c r="USC7" s="111"/>
      <c r="USD7" s="111"/>
      <c r="USE7" s="111"/>
      <c r="USF7" s="111"/>
      <c r="USG7" s="111"/>
      <c r="USH7" s="111"/>
      <c r="USI7" s="111"/>
      <c r="USJ7" s="111"/>
      <c r="USK7" s="111"/>
      <c r="USL7" s="111"/>
      <c r="USM7" s="111"/>
      <c r="USN7" s="111"/>
      <c r="USO7" s="111"/>
      <c r="USP7" s="111"/>
      <c r="USQ7" s="111"/>
      <c r="USR7" s="111"/>
      <c r="USS7" s="111"/>
      <c r="UST7" s="111"/>
      <c r="USU7" s="111"/>
      <c r="USV7" s="111"/>
      <c r="USW7" s="111"/>
      <c r="USX7" s="111"/>
      <c r="USY7" s="111"/>
      <c r="USZ7" s="111"/>
      <c r="UTA7" s="111"/>
      <c r="UTB7" s="111"/>
      <c r="UTC7" s="111"/>
      <c r="UTD7" s="111"/>
      <c r="UTE7" s="111"/>
      <c r="UTF7" s="111"/>
      <c r="UTG7" s="111"/>
      <c r="UTH7" s="111"/>
      <c r="UTI7" s="111"/>
      <c r="UTJ7" s="111"/>
      <c r="UTK7" s="111"/>
      <c r="UTL7" s="111"/>
      <c r="UTM7" s="111"/>
      <c r="UTN7" s="111"/>
      <c r="UTO7" s="111"/>
      <c r="UTP7" s="111"/>
      <c r="UTQ7" s="111"/>
      <c r="UTR7" s="111"/>
      <c r="UTS7" s="111"/>
      <c r="UTT7" s="111"/>
      <c r="UTU7" s="111"/>
      <c r="UTV7" s="111"/>
      <c r="UTW7" s="111"/>
      <c r="UTX7" s="111"/>
      <c r="UTY7" s="111"/>
      <c r="UTZ7" s="111"/>
      <c r="UUA7" s="111"/>
      <c r="UUB7" s="111"/>
      <c r="UUC7" s="111"/>
      <c r="UUD7" s="111"/>
      <c r="UUE7" s="111"/>
      <c r="UUF7" s="111"/>
      <c r="UUG7" s="111"/>
      <c r="UUH7" s="111"/>
      <c r="UUI7" s="111"/>
      <c r="UUJ7" s="111"/>
      <c r="UUK7" s="111"/>
      <c r="UUL7" s="111"/>
      <c r="UUM7" s="111"/>
      <c r="UUN7" s="111"/>
      <c r="UUO7" s="111"/>
      <c r="UUP7" s="111"/>
      <c r="UUQ7" s="111"/>
      <c r="UUR7" s="111"/>
      <c r="UUS7" s="111"/>
      <c r="UUT7" s="111"/>
      <c r="UUU7" s="111"/>
      <c r="UUV7" s="111"/>
      <c r="UUW7" s="111"/>
      <c r="UUX7" s="111"/>
      <c r="UUY7" s="111"/>
      <c r="UUZ7" s="111"/>
      <c r="UVA7" s="111"/>
      <c r="UVB7" s="111"/>
      <c r="UVC7" s="111"/>
      <c r="UVD7" s="111"/>
      <c r="UVE7" s="111"/>
      <c r="UVF7" s="111"/>
      <c r="UVG7" s="111"/>
      <c r="UVH7" s="111"/>
      <c r="UVI7" s="111"/>
      <c r="UVJ7" s="111"/>
      <c r="UVK7" s="111"/>
      <c r="UVL7" s="111"/>
      <c r="UVM7" s="111"/>
      <c r="UVN7" s="111"/>
      <c r="UVO7" s="111"/>
      <c r="UVP7" s="111"/>
      <c r="UVQ7" s="111"/>
      <c r="UVR7" s="111"/>
      <c r="UVS7" s="111"/>
      <c r="UVT7" s="111"/>
      <c r="UVU7" s="111"/>
      <c r="UVV7" s="111"/>
      <c r="UVW7" s="111"/>
      <c r="UVX7" s="111"/>
      <c r="UVY7" s="111"/>
      <c r="UVZ7" s="111"/>
      <c r="UWA7" s="111"/>
      <c r="UWB7" s="111"/>
      <c r="UWC7" s="111"/>
      <c r="UWD7" s="111"/>
      <c r="UWE7" s="111"/>
      <c r="UWF7" s="111"/>
      <c r="UWG7" s="111"/>
      <c r="UWH7" s="111"/>
      <c r="UWI7" s="111"/>
      <c r="UWJ7" s="111"/>
      <c r="UWK7" s="111"/>
      <c r="UWL7" s="111"/>
      <c r="UWM7" s="111"/>
      <c r="UWN7" s="111"/>
      <c r="UWO7" s="111"/>
      <c r="UWP7" s="111"/>
      <c r="UWQ7" s="111"/>
      <c r="UWR7" s="111"/>
      <c r="UWS7" s="111"/>
      <c r="UWT7" s="111"/>
      <c r="UWU7" s="111"/>
      <c r="UWV7" s="111"/>
      <c r="UWW7" s="111"/>
      <c r="UWX7" s="111"/>
      <c r="UWY7" s="111"/>
      <c r="UWZ7" s="111"/>
      <c r="UXA7" s="111"/>
      <c r="UXB7" s="111"/>
      <c r="UXC7" s="111"/>
      <c r="UXD7" s="111"/>
      <c r="UXE7" s="111"/>
      <c r="UXF7" s="111"/>
      <c r="UXG7" s="111"/>
      <c r="UXH7" s="111"/>
      <c r="UXI7" s="111"/>
      <c r="UXJ7" s="111"/>
      <c r="UXK7" s="111"/>
      <c r="UXL7" s="111"/>
      <c r="UXM7" s="111"/>
      <c r="UXN7" s="111"/>
      <c r="UXO7" s="111"/>
      <c r="UXP7" s="111"/>
      <c r="UXQ7" s="111"/>
      <c r="UXR7" s="111"/>
      <c r="UXS7" s="111"/>
      <c r="UXT7" s="111"/>
      <c r="UXU7" s="111"/>
      <c r="UXV7" s="111"/>
      <c r="UXW7" s="111"/>
      <c r="UXX7" s="111"/>
      <c r="UXY7" s="111"/>
      <c r="UXZ7" s="111"/>
      <c r="UYA7" s="111"/>
      <c r="UYB7" s="111"/>
      <c r="UYC7" s="111"/>
      <c r="UYD7" s="111"/>
      <c r="UYE7" s="111"/>
      <c r="UYF7" s="111"/>
      <c r="UYG7" s="111"/>
      <c r="UYH7" s="111"/>
      <c r="UYI7" s="111"/>
      <c r="UYJ7" s="111"/>
      <c r="UYK7" s="111"/>
      <c r="UYL7" s="111"/>
      <c r="UYM7" s="111"/>
      <c r="UYN7" s="111"/>
      <c r="UYO7" s="111"/>
      <c r="UYP7" s="111"/>
      <c r="UYQ7" s="111"/>
      <c r="UYR7" s="111"/>
      <c r="UYS7" s="111"/>
      <c r="UYT7" s="111"/>
      <c r="UYU7" s="111"/>
      <c r="UYV7" s="111"/>
      <c r="UYW7" s="111"/>
      <c r="UYX7" s="111"/>
      <c r="UYY7" s="111"/>
      <c r="UYZ7" s="111"/>
      <c r="UZA7" s="111"/>
      <c r="UZB7" s="111"/>
      <c r="UZC7" s="111"/>
      <c r="UZD7" s="111"/>
      <c r="UZE7" s="111"/>
      <c r="UZF7" s="111"/>
      <c r="UZG7" s="111"/>
      <c r="UZH7" s="111"/>
      <c r="UZI7" s="111"/>
      <c r="UZJ7" s="111"/>
      <c r="UZK7" s="111"/>
      <c r="UZL7" s="111"/>
      <c r="UZM7" s="111"/>
      <c r="UZN7" s="111"/>
      <c r="UZO7" s="111"/>
      <c r="UZP7" s="111"/>
      <c r="UZQ7" s="111"/>
      <c r="UZR7" s="111"/>
      <c r="UZS7" s="111"/>
      <c r="UZT7" s="111"/>
      <c r="UZU7" s="111"/>
      <c r="UZV7" s="111"/>
      <c r="UZW7" s="111"/>
      <c r="UZX7" s="111"/>
      <c r="UZY7" s="111"/>
      <c r="UZZ7" s="111"/>
      <c r="VAA7" s="111"/>
      <c r="VAB7" s="111"/>
      <c r="VAC7" s="111"/>
      <c r="VAD7" s="111"/>
      <c r="VAE7" s="111"/>
      <c r="VAF7" s="111"/>
      <c r="VAG7" s="111"/>
      <c r="VAH7" s="111"/>
      <c r="VAI7" s="111"/>
      <c r="VAJ7" s="111"/>
      <c r="VAK7" s="111"/>
      <c r="VAL7" s="111"/>
      <c r="VAM7" s="111"/>
      <c r="VAN7" s="111"/>
      <c r="VAO7" s="111"/>
      <c r="VAP7" s="111"/>
      <c r="VAQ7" s="111"/>
      <c r="VAR7" s="111"/>
      <c r="VAS7" s="111"/>
      <c r="VAT7" s="111"/>
      <c r="VAU7" s="111"/>
      <c r="VAV7" s="111"/>
      <c r="VAW7" s="111"/>
      <c r="VAX7" s="111"/>
      <c r="VAY7" s="111"/>
      <c r="VAZ7" s="111"/>
      <c r="VBA7" s="111"/>
      <c r="VBB7" s="111"/>
      <c r="VBC7" s="111"/>
      <c r="VBD7" s="111"/>
      <c r="VBE7" s="111"/>
      <c r="VBF7" s="111"/>
      <c r="VBG7" s="111"/>
      <c r="VBH7" s="111"/>
      <c r="VBI7" s="111"/>
      <c r="VBJ7" s="111"/>
      <c r="VBK7" s="111"/>
      <c r="VBL7" s="111"/>
      <c r="VBM7" s="111"/>
      <c r="VBN7" s="111"/>
      <c r="VBO7" s="111"/>
      <c r="VBP7" s="111"/>
      <c r="VBQ7" s="111"/>
      <c r="VBR7" s="111"/>
      <c r="VBS7" s="111"/>
      <c r="VBT7" s="111"/>
      <c r="VBU7" s="111"/>
      <c r="VBV7" s="111"/>
      <c r="VBW7" s="111"/>
      <c r="VBX7" s="111"/>
      <c r="VBY7" s="111"/>
      <c r="VBZ7" s="111"/>
      <c r="VCA7" s="111"/>
      <c r="VCB7" s="111"/>
      <c r="VCC7" s="111"/>
      <c r="VCD7" s="111"/>
      <c r="VCE7" s="111"/>
      <c r="VCF7" s="111"/>
      <c r="VCG7" s="111"/>
      <c r="VCH7" s="111"/>
      <c r="VCI7" s="111"/>
      <c r="VCJ7" s="111"/>
      <c r="VCK7" s="111"/>
      <c r="VCL7" s="111"/>
      <c r="VCM7" s="111"/>
      <c r="VCN7" s="111"/>
      <c r="VCO7" s="111"/>
      <c r="VCP7" s="111"/>
      <c r="VCQ7" s="111"/>
      <c r="VCR7" s="111"/>
      <c r="VCS7" s="111"/>
      <c r="VCT7" s="111"/>
      <c r="VCU7" s="111"/>
      <c r="VCV7" s="111"/>
      <c r="VCW7" s="111"/>
      <c r="VCX7" s="111"/>
      <c r="VCY7" s="111"/>
      <c r="VCZ7" s="111"/>
      <c r="VDA7" s="111"/>
      <c r="VDB7" s="111"/>
      <c r="VDC7" s="111"/>
      <c r="VDD7" s="111"/>
      <c r="VDE7" s="111"/>
      <c r="VDF7" s="111"/>
      <c r="VDG7" s="111"/>
      <c r="VDH7" s="111"/>
      <c r="VDI7" s="111"/>
      <c r="VDJ7" s="111"/>
      <c r="VDK7" s="111"/>
      <c r="VDL7" s="111"/>
      <c r="VDM7" s="111"/>
      <c r="VDN7" s="111"/>
      <c r="VDO7" s="111"/>
      <c r="VDP7" s="111"/>
      <c r="VDQ7" s="111"/>
      <c r="VDR7" s="111"/>
      <c r="VDS7" s="111"/>
      <c r="VDT7" s="111"/>
      <c r="VDU7" s="111"/>
      <c r="VDV7" s="111"/>
      <c r="VDW7" s="111"/>
      <c r="VDX7" s="111"/>
      <c r="VDY7" s="111"/>
      <c r="VDZ7" s="111"/>
      <c r="VEA7" s="111"/>
      <c r="VEB7" s="111"/>
      <c r="VEC7" s="111"/>
      <c r="VED7" s="111"/>
      <c r="VEE7" s="111"/>
      <c r="VEF7" s="111"/>
      <c r="VEG7" s="111"/>
      <c r="VEH7" s="111"/>
      <c r="VEI7" s="111"/>
      <c r="VEJ7" s="111"/>
      <c r="VEK7" s="111"/>
      <c r="VEL7" s="111"/>
      <c r="VEM7" s="111"/>
      <c r="VEN7" s="111"/>
      <c r="VEO7" s="111"/>
      <c r="VEP7" s="111"/>
      <c r="VEQ7" s="111"/>
      <c r="VER7" s="111"/>
      <c r="VES7" s="111"/>
      <c r="VET7" s="111"/>
      <c r="VEU7" s="111"/>
      <c r="VEV7" s="111"/>
      <c r="VEW7" s="111"/>
      <c r="VEX7" s="111"/>
      <c r="VEY7" s="111"/>
      <c r="VEZ7" s="111"/>
      <c r="VFA7" s="111"/>
      <c r="VFB7" s="111"/>
      <c r="VFC7" s="111"/>
      <c r="VFD7" s="111"/>
      <c r="VFE7" s="111"/>
      <c r="VFF7" s="111"/>
      <c r="VFG7" s="111"/>
      <c r="VFH7" s="111"/>
      <c r="VFI7" s="111"/>
      <c r="VFJ7" s="111"/>
      <c r="VFK7" s="111"/>
      <c r="VFL7" s="111"/>
      <c r="VFM7" s="111"/>
      <c r="VFN7" s="111"/>
      <c r="VFO7" s="111"/>
      <c r="VFP7" s="111"/>
      <c r="VFQ7" s="111"/>
      <c r="VFR7" s="111"/>
      <c r="VFS7" s="111"/>
      <c r="VFT7" s="111"/>
      <c r="VFU7" s="111"/>
      <c r="VFV7" s="111"/>
      <c r="VFW7" s="111"/>
      <c r="VFX7" s="111"/>
      <c r="VFY7" s="111"/>
      <c r="VFZ7" s="111"/>
      <c r="VGA7" s="111"/>
      <c r="VGB7" s="111"/>
      <c r="VGC7" s="111"/>
      <c r="VGD7" s="111"/>
      <c r="VGE7" s="111"/>
      <c r="VGF7" s="111"/>
      <c r="VGG7" s="111"/>
      <c r="VGH7" s="111"/>
      <c r="VGI7" s="111"/>
      <c r="VGJ7" s="111"/>
      <c r="VGK7" s="111"/>
      <c r="VGL7" s="111"/>
      <c r="VGM7" s="111"/>
      <c r="VGN7" s="111"/>
      <c r="VGO7" s="111"/>
      <c r="VGP7" s="111"/>
      <c r="VGQ7" s="111"/>
      <c r="VGR7" s="111"/>
      <c r="VGS7" s="111"/>
      <c r="VGT7" s="111"/>
      <c r="VGU7" s="111"/>
      <c r="VGV7" s="111"/>
      <c r="VGW7" s="111"/>
      <c r="VGX7" s="111"/>
      <c r="VGY7" s="111"/>
      <c r="VGZ7" s="111"/>
      <c r="VHA7" s="111"/>
      <c r="VHB7" s="111"/>
      <c r="VHC7" s="111"/>
      <c r="VHD7" s="111"/>
      <c r="VHE7" s="111"/>
      <c r="VHF7" s="111"/>
      <c r="VHG7" s="111"/>
      <c r="VHH7" s="111"/>
      <c r="VHI7" s="111"/>
      <c r="VHJ7" s="111"/>
      <c r="VHK7" s="111"/>
      <c r="VHL7" s="111"/>
      <c r="VHM7" s="111"/>
      <c r="VHN7" s="111"/>
      <c r="VHO7" s="111"/>
      <c r="VHP7" s="111"/>
      <c r="VHQ7" s="111"/>
      <c r="VHR7" s="111"/>
      <c r="VHS7" s="111"/>
      <c r="VHT7" s="111"/>
      <c r="VHU7" s="111"/>
      <c r="VHV7" s="111"/>
      <c r="VHW7" s="111"/>
      <c r="VHX7" s="111"/>
      <c r="VHY7" s="111"/>
      <c r="VHZ7" s="111"/>
      <c r="VIA7" s="111"/>
      <c r="VIB7" s="111"/>
      <c r="VIC7" s="111"/>
      <c r="VID7" s="111"/>
      <c r="VIE7" s="111"/>
      <c r="VIF7" s="111"/>
      <c r="VIG7" s="111"/>
      <c r="VIH7" s="111"/>
      <c r="VII7" s="111"/>
      <c r="VIJ7" s="111"/>
      <c r="VIK7" s="111"/>
      <c r="VIL7" s="111"/>
      <c r="VIM7" s="111"/>
      <c r="VIN7" s="111"/>
      <c r="VIO7" s="111"/>
      <c r="VIP7" s="111"/>
      <c r="VIQ7" s="111"/>
      <c r="VIR7" s="111"/>
      <c r="VIS7" s="111"/>
      <c r="VIT7" s="111"/>
      <c r="VIU7" s="111"/>
      <c r="VIV7" s="111"/>
      <c r="VIW7" s="111"/>
      <c r="VIX7" s="111"/>
      <c r="VIY7" s="111"/>
      <c r="VIZ7" s="111"/>
      <c r="VJA7" s="111"/>
      <c r="VJB7" s="111"/>
      <c r="VJC7" s="111"/>
      <c r="VJD7" s="111"/>
      <c r="VJE7" s="111"/>
      <c r="VJF7" s="111"/>
      <c r="VJG7" s="111"/>
      <c r="VJH7" s="111"/>
      <c r="VJI7" s="111"/>
      <c r="VJJ7" s="111"/>
      <c r="VJK7" s="111"/>
      <c r="VJL7" s="111"/>
      <c r="VJM7" s="111"/>
      <c r="VJN7" s="111"/>
      <c r="VJO7" s="111"/>
      <c r="VJP7" s="111"/>
      <c r="VJQ7" s="111"/>
      <c r="VJR7" s="111"/>
      <c r="VJS7" s="111"/>
      <c r="VJT7" s="111"/>
      <c r="VJU7" s="111"/>
      <c r="VJV7" s="111"/>
      <c r="VJW7" s="111"/>
      <c r="VJX7" s="111"/>
      <c r="VJY7" s="111"/>
      <c r="VJZ7" s="111"/>
      <c r="VKA7" s="111"/>
      <c r="VKB7" s="111"/>
      <c r="VKC7" s="111"/>
      <c r="VKD7" s="111"/>
      <c r="VKE7" s="111"/>
      <c r="VKF7" s="111"/>
      <c r="VKG7" s="111"/>
      <c r="VKH7" s="111"/>
      <c r="VKI7" s="111"/>
      <c r="VKJ7" s="111"/>
      <c r="VKK7" s="111"/>
      <c r="VKL7" s="111"/>
      <c r="VKM7" s="111"/>
      <c r="VKN7" s="111"/>
      <c r="VKO7" s="111"/>
      <c r="VKP7" s="111"/>
      <c r="VKQ7" s="111"/>
      <c r="VKR7" s="111"/>
      <c r="VKS7" s="111"/>
      <c r="VKT7" s="111"/>
      <c r="VKU7" s="111"/>
      <c r="VKV7" s="111"/>
      <c r="VKW7" s="111"/>
      <c r="VKX7" s="111"/>
      <c r="VKY7" s="111"/>
      <c r="VKZ7" s="111"/>
      <c r="VLA7" s="111"/>
      <c r="VLB7" s="111"/>
      <c r="VLC7" s="111"/>
      <c r="VLD7" s="111"/>
      <c r="VLE7" s="111"/>
      <c r="VLF7" s="111"/>
      <c r="VLG7" s="111"/>
      <c r="VLH7" s="111"/>
      <c r="VLI7" s="111"/>
      <c r="VLJ7" s="111"/>
      <c r="VLK7" s="111"/>
      <c r="VLL7" s="111"/>
      <c r="VLM7" s="111"/>
      <c r="VLN7" s="111"/>
      <c r="VLO7" s="111"/>
      <c r="VLP7" s="111"/>
      <c r="VLQ7" s="111"/>
      <c r="VLR7" s="111"/>
      <c r="VLS7" s="111"/>
      <c r="VLT7" s="111"/>
      <c r="VLU7" s="111"/>
      <c r="VLV7" s="111"/>
      <c r="VLW7" s="111"/>
      <c r="VLX7" s="111"/>
      <c r="VLY7" s="111"/>
      <c r="VLZ7" s="111"/>
      <c r="VMA7" s="111"/>
      <c r="VMB7" s="111"/>
      <c r="VMC7" s="111"/>
      <c r="VMD7" s="111"/>
      <c r="VME7" s="111"/>
      <c r="VMF7" s="111"/>
      <c r="VMG7" s="111"/>
      <c r="VMH7" s="111"/>
      <c r="VMI7" s="111"/>
      <c r="VMJ7" s="111"/>
      <c r="VMK7" s="111"/>
      <c r="VML7" s="111"/>
      <c r="VMM7" s="111"/>
      <c r="VMN7" s="111"/>
      <c r="VMO7" s="111"/>
      <c r="VMP7" s="111"/>
      <c r="VMQ7" s="111"/>
      <c r="VMR7" s="111"/>
      <c r="VMS7" s="111"/>
      <c r="VMT7" s="111"/>
      <c r="VMU7" s="111"/>
      <c r="VMV7" s="111"/>
      <c r="VMW7" s="111"/>
      <c r="VMX7" s="111"/>
      <c r="VMY7" s="111"/>
      <c r="VMZ7" s="111"/>
      <c r="VNA7" s="111"/>
      <c r="VNB7" s="111"/>
      <c r="VNC7" s="111"/>
      <c r="VND7" s="111"/>
      <c r="VNE7" s="111"/>
      <c r="VNF7" s="111"/>
      <c r="VNG7" s="111"/>
      <c r="VNH7" s="111"/>
      <c r="VNI7" s="111"/>
      <c r="VNJ7" s="111"/>
      <c r="VNK7" s="111"/>
      <c r="VNL7" s="111"/>
      <c r="VNM7" s="111"/>
      <c r="VNN7" s="111"/>
      <c r="VNO7" s="111"/>
      <c r="VNP7" s="111"/>
      <c r="VNQ7" s="111"/>
      <c r="VNR7" s="111"/>
      <c r="VNS7" s="111"/>
      <c r="VNT7" s="111"/>
      <c r="VNU7" s="111"/>
      <c r="VNV7" s="111"/>
      <c r="VNW7" s="111"/>
      <c r="VNX7" s="111"/>
      <c r="VNY7" s="111"/>
      <c r="VNZ7" s="111"/>
      <c r="VOA7" s="111"/>
      <c r="VOB7" s="111"/>
      <c r="VOC7" s="111"/>
      <c r="VOD7" s="111"/>
      <c r="VOE7" s="111"/>
      <c r="VOF7" s="111"/>
      <c r="VOG7" s="111"/>
      <c r="VOH7" s="111"/>
      <c r="VOI7" s="111"/>
      <c r="VOJ7" s="111"/>
      <c r="VOK7" s="111"/>
      <c r="VOL7" s="111"/>
      <c r="VOM7" s="111"/>
      <c r="VON7" s="111"/>
      <c r="VOO7" s="111"/>
      <c r="VOP7" s="111"/>
      <c r="VOQ7" s="111"/>
      <c r="VOR7" s="111"/>
      <c r="VOS7" s="111"/>
      <c r="VOT7" s="111"/>
      <c r="VOU7" s="111"/>
      <c r="VOV7" s="111"/>
      <c r="VOW7" s="111"/>
      <c r="VOX7" s="111"/>
      <c r="VOY7" s="111"/>
      <c r="VOZ7" s="111"/>
      <c r="VPA7" s="111"/>
      <c r="VPB7" s="111"/>
      <c r="VPC7" s="111"/>
      <c r="VPD7" s="111"/>
      <c r="VPE7" s="111"/>
      <c r="VPF7" s="111"/>
      <c r="VPG7" s="111"/>
      <c r="VPH7" s="111"/>
      <c r="VPI7" s="111"/>
      <c r="VPJ7" s="111"/>
      <c r="VPK7" s="111"/>
      <c r="VPL7" s="111"/>
      <c r="VPM7" s="111"/>
      <c r="VPN7" s="111"/>
      <c r="VPO7" s="111"/>
      <c r="VPP7" s="111"/>
      <c r="VPQ7" s="111"/>
      <c r="VPR7" s="111"/>
      <c r="VPS7" s="111"/>
      <c r="VPT7" s="111"/>
      <c r="VPU7" s="111"/>
      <c r="VPV7" s="111"/>
      <c r="VPW7" s="111"/>
      <c r="VPX7" s="111"/>
      <c r="VPY7" s="111"/>
      <c r="VPZ7" s="111"/>
      <c r="VQA7" s="111"/>
      <c r="VQB7" s="111"/>
      <c r="VQC7" s="111"/>
      <c r="VQD7" s="111"/>
      <c r="VQE7" s="111"/>
      <c r="VQF7" s="111"/>
      <c r="VQG7" s="111"/>
      <c r="VQH7" s="111"/>
      <c r="VQI7" s="111"/>
      <c r="VQJ7" s="111"/>
      <c r="VQK7" s="111"/>
      <c r="VQL7" s="111"/>
      <c r="VQM7" s="111"/>
      <c r="VQN7" s="111"/>
      <c r="VQO7" s="111"/>
      <c r="VQP7" s="111"/>
      <c r="VQQ7" s="111"/>
      <c r="VQR7" s="111"/>
      <c r="VQS7" s="111"/>
      <c r="VQT7" s="111"/>
      <c r="VQU7" s="111"/>
      <c r="VQV7" s="111"/>
      <c r="VQW7" s="111"/>
      <c r="VQX7" s="111"/>
      <c r="VQY7" s="111"/>
      <c r="VQZ7" s="111"/>
      <c r="VRA7" s="111"/>
      <c r="VRB7" s="111"/>
      <c r="VRC7" s="111"/>
      <c r="VRD7" s="111"/>
      <c r="VRE7" s="111"/>
      <c r="VRF7" s="111"/>
      <c r="VRG7" s="111"/>
      <c r="VRH7" s="111"/>
      <c r="VRI7" s="111"/>
      <c r="VRJ7" s="111"/>
      <c r="VRK7" s="111"/>
      <c r="VRL7" s="111"/>
      <c r="VRM7" s="111"/>
      <c r="VRN7" s="111"/>
      <c r="VRO7" s="111"/>
      <c r="VRP7" s="111"/>
      <c r="VRQ7" s="111"/>
      <c r="VRR7" s="111"/>
      <c r="VRS7" s="111"/>
      <c r="VRT7" s="111"/>
      <c r="VRU7" s="111"/>
      <c r="VRV7" s="111"/>
      <c r="VRW7" s="111"/>
      <c r="VRX7" s="111"/>
      <c r="VRY7" s="111"/>
      <c r="VRZ7" s="111"/>
      <c r="VSA7" s="111"/>
      <c r="VSB7" s="111"/>
      <c r="VSC7" s="111"/>
      <c r="VSD7" s="111"/>
      <c r="VSE7" s="111"/>
      <c r="VSF7" s="111"/>
      <c r="VSG7" s="111"/>
      <c r="VSH7" s="111"/>
      <c r="VSI7" s="111"/>
      <c r="VSJ7" s="111"/>
      <c r="VSK7" s="111"/>
      <c r="VSL7" s="111"/>
      <c r="VSM7" s="111"/>
      <c r="VSN7" s="111"/>
      <c r="VSO7" s="111"/>
      <c r="VSP7" s="111"/>
      <c r="VSQ7" s="111"/>
      <c r="VSR7" s="111"/>
      <c r="VSS7" s="111"/>
      <c r="VST7" s="111"/>
      <c r="VSU7" s="111"/>
      <c r="VSV7" s="111"/>
      <c r="VSW7" s="111"/>
      <c r="VSX7" s="111"/>
      <c r="VSY7" s="111"/>
      <c r="VSZ7" s="111"/>
      <c r="VTA7" s="111"/>
      <c r="VTB7" s="111"/>
      <c r="VTC7" s="111"/>
      <c r="VTD7" s="111"/>
      <c r="VTE7" s="111"/>
      <c r="VTF7" s="111"/>
      <c r="VTG7" s="111"/>
      <c r="VTH7" s="111"/>
      <c r="VTI7" s="111"/>
      <c r="VTJ7" s="111"/>
      <c r="VTK7" s="111"/>
      <c r="VTL7" s="111"/>
      <c r="VTM7" s="111"/>
      <c r="VTN7" s="111"/>
      <c r="VTO7" s="111"/>
      <c r="VTP7" s="111"/>
      <c r="VTQ7" s="111"/>
      <c r="VTR7" s="111"/>
      <c r="VTS7" s="111"/>
      <c r="VTT7" s="111"/>
      <c r="VTU7" s="111"/>
      <c r="VTV7" s="111"/>
      <c r="VTW7" s="111"/>
      <c r="VTX7" s="111"/>
      <c r="VTY7" s="111"/>
      <c r="VTZ7" s="111"/>
      <c r="VUA7" s="111"/>
      <c r="VUB7" s="111"/>
      <c r="VUC7" s="111"/>
      <c r="VUD7" s="111"/>
      <c r="VUE7" s="111"/>
      <c r="VUF7" s="111"/>
      <c r="VUG7" s="111"/>
      <c r="VUH7" s="111"/>
      <c r="VUI7" s="111"/>
      <c r="VUJ7" s="111"/>
      <c r="VUK7" s="111"/>
      <c r="VUL7" s="111"/>
      <c r="VUM7" s="111"/>
      <c r="VUN7" s="111"/>
      <c r="VUO7" s="111"/>
      <c r="VUP7" s="111"/>
      <c r="VUQ7" s="111"/>
      <c r="VUR7" s="111"/>
      <c r="VUS7" s="111"/>
      <c r="VUT7" s="111"/>
      <c r="VUU7" s="111"/>
      <c r="VUV7" s="111"/>
      <c r="VUW7" s="111"/>
      <c r="VUX7" s="111"/>
      <c r="VUY7" s="111"/>
      <c r="VUZ7" s="111"/>
      <c r="VVA7" s="111"/>
      <c r="VVB7" s="111"/>
      <c r="VVC7" s="111"/>
      <c r="VVD7" s="111"/>
      <c r="VVE7" s="111"/>
      <c r="VVF7" s="111"/>
      <c r="VVG7" s="111"/>
      <c r="VVH7" s="111"/>
      <c r="VVI7" s="111"/>
      <c r="VVJ7" s="111"/>
      <c r="VVK7" s="111"/>
      <c r="VVL7" s="111"/>
      <c r="VVM7" s="111"/>
      <c r="VVN7" s="111"/>
      <c r="VVO7" s="111"/>
      <c r="VVP7" s="111"/>
      <c r="VVQ7" s="111"/>
      <c r="VVR7" s="111"/>
      <c r="VVS7" s="111"/>
      <c r="VVT7" s="111"/>
      <c r="VVU7" s="111"/>
      <c r="VVV7" s="111"/>
      <c r="VVW7" s="111"/>
      <c r="VVX7" s="111"/>
      <c r="VVY7" s="111"/>
      <c r="VVZ7" s="111"/>
      <c r="VWA7" s="111"/>
      <c r="VWB7" s="111"/>
      <c r="VWC7" s="111"/>
      <c r="VWD7" s="111"/>
      <c r="VWE7" s="111"/>
      <c r="VWF7" s="111"/>
      <c r="VWG7" s="111"/>
      <c r="VWH7" s="111"/>
      <c r="VWI7" s="111"/>
      <c r="VWJ7" s="111"/>
      <c r="VWK7" s="111"/>
      <c r="VWL7" s="111"/>
      <c r="VWM7" s="111"/>
      <c r="VWN7" s="111"/>
      <c r="VWO7" s="111"/>
      <c r="VWP7" s="111"/>
      <c r="VWQ7" s="111"/>
      <c r="VWR7" s="111"/>
      <c r="VWS7" s="111"/>
      <c r="VWT7" s="111"/>
      <c r="VWU7" s="111"/>
      <c r="VWV7" s="111"/>
      <c r="VWW7" s="111"/>
      <c r="VWX7" s="111"/>
      <c r="VWY7" s="111"/>
      <c r="VWZ7" s="111"/>
      <c r="VXA7" s="111"/>
      <c r="VXB7" s="111"/>
      <c r="VXC7" s="111"/>
      <c r="VXD7" s="111"/>
      <c r="VXE7" s="111"/>
      <c r="VXF7" s="111"/>
      <c r="VXG7" s="111"/>
      <c r="VXH7" s="111"/>
      <c r="VXI7" s="111"/>
      <c r="VXJ7" s="111"/>
      <c r="VXK7" s="111"/>
      <c r="VXL7" s="111"/>
      <c r="VXM7" s="111"/>
      <c r="VXN7" s="111"/>
      <c r="VXO7" s="111"/>
      <c r="VXP7" s="111"/>
      <c r="VXQ7" s="111"/>
      <c r="VXR7" s="111"/>
      <c r="VXS7" s="111"/>
      <c r="VXT7" s="111"/>
      <c r="VXU7" s="111"/>
      <c r="VXV7" s="111"/>
      <c r="VXW7" s="111"/>
      <c r="VXX7" s="111"/>
      <c r="VXY7" s="111"/>
      <c r="VXZ7" s="111"/>
      <c r="VYA7" s="111"/>
      <c r="VYB7" s="111"/>
      <c r="VYC7" s="111"/>
      <c r="VYD7" s="111"/>
      <c r="VYE7" s="111"/>
      <c r="VYF7" s="111"/>
      <c r="VYG7" s="111"/>
      <c r="VYH7" s="111"/>
      <c r="VYI7" s="111"/>
      <c r="VYJ7" s="111"/>
      <c r="VYK7" s="111"/>
      <c r="VYL7" s="111"/>
      <c r="VYM7" s="111"/>
      <c r="VYN7" s="111"/>
      <c r="VYO7" s="111"/>
      <c r="VYP7" s="111"/>
      <c r="VYQ7" s="111"/>
      <c r="VYR7" s="111"/>
      <c r="VYS7" s="111"/>
      <c r="VYT7" s="111"/>
      <c r="VYU7" s="111"/>
      <c r="VYV7" s="111"/>
      <c r="VYW7" s="111"/>
      <c r="VYX7" s="111"/>
      <c r="VYY7" s="111"/>
      <c r="VYZ7" s="111"/>
      <c r="VZA7" s="111"/>
      <c r="VZB7" s="111"/>
      <c r="VZC7" s="111"/>
      <c r="VZD7" s="111"/>
      <c r="VZE7" s="111"/>
      <c r="VZF7" s="111"/>
      <c r="VZG7" s="111"/>
      <c r="VZH7" s="111"/>
      <c r="VZI7" s="111"/>
      <c r="VZJ7" s="111"/>
      <c r="VZK7" s="111"/>
      <c r="VZL7" s="111"/>
      <c r="VZM7" s="111"/>
      <c r="VZN7" s="111"/>
      <c r="VZO7" s="111"/>
      <c r="VZP7" s="111"/>
      <c r="VZQ7" s="111"/>
      <c r="VZR7" s="111"/>
      <c r="VZS7" s="111"/>
      <c r="VZT7" s="111"/>
      <c r="VZU7" s="111"/>
      <c r="VZV7" s="111"/>
      <c r="VZW7" s="111"/>
      <c r="VZX7" s="111"/>
      <c r="VZY7" s="111"/>
      <c r="VZZ7" s="111"/>
      <c r="WAA7" s="111"/>
      <c r="WAB7" s="111"/>
      <c r="WAC7" s="111"/>
      <c r="WAD7" s="111"/>
      <c r="WAE7" s="111"/>
      <c r="WAF7" s="111"/>
      <c r="WAG7" s="111"/>
      <c r="WAH7" s="111"/>
      <c r="WAI7" s="111"/>
      <c r="WAJ7" s="111"/>
      <c r="WAK7" s="111"/>
      <c r="WAL7" s="111"/>
      <c r="WAM7" s="111"/>
      <c r="WAN7" s="111"/>
      <c r="WAO7" s="111"/>
      <c r="WAP7" s="111"/>
      <c r="WAQ7" s="111"/>
      <c r="WAR7" s="111"/>
      <c r="WAS7" s="111"/>
      <c r="WAT7" s="111"/>
      <c r="WAU7" s="111"/>
      <c r="WAV7" s="111"/>
      <c r="WAW7" s="111"/>
      <c r="WAX7" s="111"/>
      <c r="WAY7" s="111"/>
      <c r="WAZ7" s="111"/>
      <c r="WBA7" s="111"/>
      <c r="WBB7" s="111"/>
      <c r="WBC7" s="111"/>
      <c r="WBD7" s="111"/>
      <c r="WBE7" s="111"/>
      <c r="WBF7" s="111"/>
      <c r="WBG7" s="111"/>
      <c r="WBH7" s="111"/>
      <c r="WBI7" s="111"/>
      <c r="WBJ7" s="111"/>
      <c r="WBK7" s="111"/>
      <c r="WBL7" s="111"/>
      <c r="WBM7" s="111"/>
      <c r="WBN7" s="111"/>
      <c r="WBO7" s="111"/>
      <c r="WBP7" s="111"/>
      <c r="WBQ7" s="111"/>
      <c r="WBR7" s="111"/>
      <c r="WBS7" s="111"/>
      <c r="WBT7" s="111"/>
      <c r="WBU7" s="111"/>
      <c r="WBV7" s="111"/>
      <c r="WBW7" s="111"/>
      <c r="WBX7" s="111"/>
      <c r="WBY7" s="111"/>
      <c r="WBZ7" s="111"/>
      <c r="WCA7" s="111"/>
      <c r="WCB7" s="111"/>
      <c r="WCC7" s="111"/>
      <c r="WCD7" s="111"/>
      <c r="WCE7" s="111"/>
      <c r="WCF7" s="111"/>
      <c r="WCG7" s="111"/>
      <c r="WCH7" s="111"/>
      <c r="WCI7" s="111"/>
      <c r="WCJ7" s="111"/>
      <c r="WCK7" s="111"/>
      <c r="WCL7" s="111"/>
      <c r="WCM7" s="111"/>
      <c r="WCN7" s="111"/>
      <c r="WCO7" s="111"/>
      <c r="WCP7" s="111"/>
      <c r="WCQ7" s="111"/>
      <c r="WCR7" s="111"/>
      <c r="WCS7" s="111"/>
      <c r="WCT7" s="111"/>
      <c r="WCU7" s="111"/>
      <c r="WCV7" s="111"/>
      <c r="WCW7" s="111"/>
      <c r="WCX7" s="111"/>
      <c r="WCY7" s="111"/>
      <c r="WCZ7" s="111"/>
      <c r="WDA7" s="111"/>
      <c r="WDB7" s="111"/>
      <c r="WDC7" s="111"/>
      <c r="WDD7" s="111"/>
      <c r="WDE7" s="111"/>
      <c r="WDF7" s="111"/>
      <c r="WDG7" s="111"/>
      <c r="WDH7" s="111"/>
      <c r="WDI7" s="111"/>
      <c r="WDJ7" s="111"/>
      <c r="WDK7" s="111"/>
      <c r="WDL7" s="111"/>
      <c r="WDM7" s="111"/>
      <c r="WDN7" s="111"/>
      <c r="WDO7" s="111"/>
      <c r="WDP7" s="111"/>
      <c r="WDQ7" s="111"/>
      <c r="WDR7" s="111"/>
      <c r="WDS7" s="111"/>
      <c r="WDT7" s="111"/>
      <c r="WDU7" s="111"/>
      <c r="WDV7" s="111"/>
      <c r="WDW7" s="111"/>
      <c r="WDX7" s="111"/>
      <c r="WDY7" s="111"/>
      <c r="WDZ7" s="111"/>
      <c r="WEA7" s="111"/>
      <c r="WEB7" s="111"/>
      <c r="WEC7" s="111"/>
      <c r="WED7" s="111"/>
      <c r="WEE7" s="111"/>
      <c r="WEF7" s="111"/>
      <c r="WEG7" s="111"/>
      <c r="WEH7" s="111"/>
      <c r="WEI7" s="111"/>
      <c r="WEJ7" s="111"/>
      <c r="WEK7" s="111"/>
      <c r="WEL7" s="111"/>
      <c r="WEM7" s="111"/>
      <c r="WEN7" s="111"/>
      <c r="WEO7" s="111"/>
      <c r="WEP7" s="111"/>
      <c r="WEQ7" s="111"/>
      <c r="WER7" s="111"/>
      <c r="WES7" s="111"/>
      <c r="WET7" s="111"/>
      <c r="WEU7" s="111"/>
      <c r="WEV7" s="111"/>
      <c r="WEW7" s="111"/>
      <c r="WEX7" s="111"/>
      <c r="WEY7" s="111"/>
      <c r="WEZ7" s="111"/>
      <c r="WFA7" s="111"/>
      <c r="WFB7" s="111"/>
      <c r="WFC7" s="111"/>
      <c r="WFD7" s="111"/>
      <c r="WFE7" s="111"/>
      <c r="WFF7" s="111"/>
      <c r="WFG7" s="111"/>
      <c r="WFH7" s="111"/>
      <c r="WFI7" s="111"/>
      <c r="WFJ7" s="111"/>
      <c r="WFK7" s="111"/>
      <c r="WFL7" s="111"/>
      <c r="WFM7" s="111"/>
      <c r="WFN7" s="111"/>
      <c r="WFO7" s="111"/>
      <c r="WFP7" s="111"/>
      <c r="WFQ7" s="111"/>
      <c r="WFR7" s="111"/>
      <c r="WFS7" s="111"/>
      <c r="WFT7" s="111"/>
      <c r="WFU7" s="111"/>
      <c r="WFV7" s="111"/>
      <c r="WFW7" s="111"/>
      <c r="WFX7" s="111"/>
      <c r="WFY7" s="111"/>
      <c r="WFZ7" s="111"/>
      <c r="WGA7" s="111"/>
      <c r="WGB7" s="111"/>
      <c r="WGC7" s="111"/>
      <c r="WGD7" s="111"/>
      <c r="WGE7" s="111"/>
      <c r="WGF7" s="111"/>
      <c r="WGG7" s="111"/>
      <c r="WGH7" s="111"/>
      <c r="WGI7" s="111"/>
      <c r="WGJ7" s="111"/>
      <c r="WGK7" s="111"/>
      <c r="WGL7" s="111"/>
      <c r="WGM7" s="111"/>
      <c r="WGN7" s="111"/>
      <c r="WGO7" s="111"/>
      <c r="WGP7" s="111"/>
      <c r="WGQ7" s="111"/>
      <c r="WGR7" s="111"/>
      <c r="WGS7" s="111"/>
      <c r="WGT7" s="111"/>
      <c r="WGU7" s="111"/>
      <c r="WGV7" s="111"/>
      <c r="WGW7" s="111"/>
      <c r="WGX7" s="111"/>
      <c r="WGY7" s="111"/>
      <c r="WGZ7" s="111"/>
      <c r="WHA7" s="111"/>
      <c r="WHB7" s="111"/>
      <c r="WHC7" s="111"/>
      <c r="WHD7" s="111"/>
      <c r="WHE7" s="111"/>
      <c r="WHF7" s="111"/>
      <c r="WHG7" s="111"/>
      <c r="WHH7" s="111"/>
      <c r="WHI7" s="111"/>
      <c r="WHJ7" s="111"/>
      <c r="WHK7" s="111"/>
      <c r="WHL7" s="111"/>
      <c r="WHM7" s="111"/>
      <c r="WHN7" s="111"/>
      <c r="WHO7" s="111"/>
      <c r="WHP7" s="111"/>
      <c r="WHQ7" s="111"/>
      <c r="WHR7" s="111"/>
      <c r="WHS7" s="111"/>
      <c r="WHT7" s="111"/>
      <c r="WHU7" s="111"/>
      <c r="WHV7" s="111"/>
      <c r="WHW7" s="111"/>
      <c r="WHX7" s="111"/>
      <c r="WHY7" s="111"/>
      <c r="WHZ7" s="111"/>
      <c r="WIA7" s="111"/>
      <c r="WIB7" s="111"/>
      <c r="WIC7" s="111"/>
      <c r="WID7" s="111"/>
      <c r="WIE7" s="111"/>
      <c r="WIF7" s="111"/>
      <c r="WIG7" s="111"/>
      <c r="WIH7" s="111"/>
      <c r="WII7" s="111"/>
      <c r="WIJ7" s="111"/>
      <c r="WIK7" s="111"/>
      <c r="WIL7" s="111"/>
      <c r="WIM7" s="111"/>
      <c r="WIN7" s="111"/>
      <c r="WIO7" s="111"/>
      <c r="WIP7" s="111"/>
      <c r="WIQ7" s="111"/>
      <c r="WIR7" s="111"/>
      <c r="WIS7" s="111"/>
      <c r="WIT7" s="111"/>
      <c r="WIU7" s="111"/>
      <c r="WIV7" s="111"/>
      <c r="WIW7" s="111"/>
      <c r="WIX7" s="111"/>
      <c r="WIY7" s="111"/>
      <c r="WIZ7" s="111"/>
      <c r="WJA7" s="111"/>
      <c r="WJB7" s="111"/>
      <c r="WJC7" s="111"/>
      <c r="WJD7" s="111"/>
      <c r="WJE7" s="111"/>
      <c r="WJF7" s="111"/>
      <c r="WJG7" s="111"/>
      <c r="WJH7" s="111"/>
      <c r="WJI7" s="111"/>
      <c r="WJJ7" s="111"/>
      <c r="WJK7" s="111"/>
      <c r="WJL7" s="111"/>
      <c r="WJM7" s="111"/>
      <c r="WJN7" s="111"/>
      <c r="WJO7" s="111"/>
      <c r="WJP7" s="111"/>
      <c r="WJQ7" s="111"/>
      <c r="WJR7" s="111"/>
      <c r="WJS7" s="111"/>
      <c r="WJT7" s="111"/>
      <c r="WJU7" s="111"/>
      <c r="WJV7" s="111"/>
      <c r="WJW7" s="111"/>
      <c r="WJX7" s="111"/>
      <c r="WJY7" s="111"/>
      <c r="WJZ7" s="111"/>
      <c r="WKA7" s="111"/>
      <c r="WKB7" s="111"/>
      <c r="WKC7" s="111"/>
      <c r="WKD7" s="111"/>
      <c r="WKE7" s="111"/>
      <c r="WKF7" s="111"/>
      <c r="WKG7" s="111"/>
      <c r="WKH7" s="111"/>
      <c r="WKI7" s="111"/>
      <c r="WKJ7" s="111"/>
      <c r="WKK7" s="111"/>
      <c r="WKL7" s="111"/>
      <c r="WKM7" s="111"/>
      <c r="WKN7" s="111"/>
      <c r="WKO7" s="111"/>
      <c r="WKP7" s="111"/>
      <c r="WKQ7" s="111"/>
      <c r="WKR7" s="111"/>
      <c r="WKS7" s="111"/>
      <c r="WKT7" s="111"/>
      <c r="WKU7" s="111"/>
      <c r="WKV7" s="111"/>
      <c r="WKW7" s="111"/>
      <c r="WKX7" s="111"/>
      <c r="WKY7" s="111"/>
      <c r="WKZ7" s="111"/>
      <c r="WLA7" s="111"/>
      <c r="WLB7" s="111"/>
      <c r="WLC7" s="111"/>
      <c r="WLD7" s="111"/>
      <c r="WLE7" s="111"/>
      <c r="WLF7" s="111"/>
      <c r="WLG7" s="111"/>
      <c r="WLH7" s="111"/>
      <c r="WLI7" s="111"/>
      <c r="WLJ7" s="111"/>
      <c r="WLK7" s="111"/>
      <c r="WLL7" s="111"/>
      <c r="WLM7" s="111"/>
      <c r="WLN7" s="111"/>
      <c r="WLO7" s="111"/>
      <c r="WLP7" s="111"/>
      <c r="WLQ7" s="111"/>
      <c r="WLR7" s="111"/>
      <c r="WLS7" s="111"/>
      <c r="WLT7" s="111"/>
      <c r="WLU7" s="111"/>
      <c r="WLV7" s="111"/>
      <c r="WLW7" s="111"/>
      <c r="WLX7" s="111"/>
      <c r="WLY7" s="111"/>
      <c r="WLZ7" s="111"/>
      <c r="WMA7" s="111"/>
      <c r="WMB7" s="111"/>
      <c r="WMC7" s="111"/>
      <c r="WMD7" s="111"/>
      <c r="WME7" s="111"/>
      <c r="WMF7" s="111"/>
      <c r="WMG7" s="111"/>
      <c r="WMH7" s="111"/>
      <c r="WMI7" s="111"/>
      <c r="WMJ7" s="111"/>
      <c r="WMK7" s="111"/>
      <c r="WML7" s="111"/>
      <c r="WMM7" s="111"/>
      <c r="WMN7" s="111"/>
      <c r="WMO7" s="111"/>
      <c r="WMP7" s="111"/>
      <c r="WMQ7" s="111"/>
      <c r="WMR7" s="111"/>
      <c r="WMS7" s="111"/>
      <c r="WMT7" s="111"/>
      <c r="WMU7" s="111"/>
      <c r="WMV7" s="111"/>
      <c r="WMW7" s="111"/>
      <c r="WMX7" s="111"/>
      <c r="WMY7" s="111"/>
      <c r="WMZ7" s="111"/>
      <c r="WNA7" s="111"/>
      <c r="WNB7" s="111"/>
      <c r="WNC7" s="111"/>
      <c r="WND7" s="111"/>
      <c r="WNE7" s="111"/>
      <c r="WNF7" s="111"/>
      <c r="WNG7" s="111"/>
      <c r="WNH7" s="111"/>
      <c r="WNI7" s="111"/>
      <c r="WNJ7" s="111"/>
      <c r="WNK7" s="111"/>
      <c r="WNL7" s="111"/>
      <c r="WNM7" s="111"/>
      <c r="WNN7" s="111"/>
      <c r="WNO7" s="111"/>
      <c r="WNP7" s="111"/>
      <c r="WNQ7" s="111"/>
      <c r="WNR7" s="111"/>
      <c r="WNS7" s="111"/>
      <c r="WNT7" s="111"/>
      <c r="WNU7" s="111"/>
      <c r="WNV7" s="111"/>
      <c r="WNW7" s="111"/>
      <c r="WNX7" s="111"/>
      <c r="WNY7" s="111"/>
      <c r="WNZ7" s="111"/>
      <c r="WOA7" s="111"/>
      <c r="WOB7" s="111"/>
      <c r="WOC7" s="111"/>
      <c r="WOD7" s="111"/>
      <c r="WOE7" s="111"/>
      <c r="WOF7" s="111"/>
      <c r="WOG7" s="111"/>
      <c r="WOH7" s="111"/>
      <c r="WOI7" s="111"/>
      <c r="WOJ7" s="111"/>
      <c r="WOK7" s="111"/>
      <c r="WOL7" s="111"/>
      <c r="WOM7" s="111"/>
      <c r="WON7" s="111"/>
      <c r="WOO7" s="111"/>
      <c r="WOP7" s="111"/>
      <c r="WOQ7" s="111"/>
      <c r="WOR7" s="111"/>
      <c r="WOS7" s="111"/>
      <c r="WOT7" s="111"/>
      <c r="WOU7" s="111"/>
      <c r="WOV7" s="111"/>
      <c r="WOW7" s="111"/>
      <c r="WOX7" s="111"/>
      <c r="WOY7" s="111"/>
      <c r="WOZ7" s="111"/>
      <c r="WPA7" s="111"/>
      <c r="WPB7" s="111"/>
      <c r="WPC7" s="111"/>
      <c r="WPD7" s="111"/>
      <c r="WPE7" s="111"/>
      <c r="WPF7" s="111"/>
      <c r="WPG7" s="111"/>
      <c r="WPH7" s="111"/>
      <c r="WPI7" s="111"/>
      <c r="WPJ7" s="111"/>
      <c r="WPK7" s="111"/>
      <c r="WPL7" s="111"/>
      <c r="WPM7" s="111"/>
      <c r="WPN7" s="111"/>
      <c r="WPO7" s="111"/>
      <c r="WPP7" s="111"/>
      <c r="WPQ7" s="111"/>
      <c r="WPR7" s="111"/>
      <c r="WPS7" s="111"/>
      <c r="WPT7" s="111"/>
      <c r="WPU7" s="111"/>
      <c r="WPV7" s="111"/>
      <c r="WPW7" s="111"/>
      <c r="WPX7" s="111"/>
      <c r="WPY7" s="111"/>
      <c r="WPZ7" s="111"/>
      <c r="WQA7" s="111"/>
      <c r="WQB7" s="111"/>
      <c r="WQC7" s="111"/>
      <c r="WQD7" s="111"/>
      <c r="WQE7" s="111"/>
      <c r="WQF7" s="111"/>
      <c r="WQG7" s="111"/>
      <c r="WQH7" s="111"/>
      <c r="WQI7" s="111"/>
      <c r="WQJ7" s="111"/>
      <c r="WQK7" s="111"/>
      <c r="WQL7" s="111"/>
      <c r="WQM7" s="111"/>
      <c r="WQN7" s="111"/>
      <c r="WQO7" s="111"/>
      <c r="WQP7" s="111"/>
      <c r="WQQ7" s="111"/>
      <c r="WQR7" s="111"/>
      <c r="WQS7" s="111"/>
      <c r="WQT7" s="111"/>
      <c r="WQU7" s="111"/>
      <c r="WQV7" s="111"/>
      <c r="WQW7" s="111"/>
      <c r="WQX7" s="111"/>
      <c r="WQY7" s="111"/>
      <c r="WQZ7" s="111"/>
      <c r="WRA7" s="111"/>
      <c r="WRB7" s="111"/>
      <c r="WRC7" s="111"/>
      <c r="WRD7" s="111"/>
      <c r="WRE7" s="111"/>
      <c r="WRF7" s="111"/>
      <c r="WRG7" s="111"/>
      <c r="WRH7" s="111"/>
      <c r="WRI7" s="111"/>
      <c r="WRJ7" s="111"/>
      <c r="WRK7" s="111"/>
      <c r="WRL7" s="111"/>
      <c r="WRM7" s="111"/>
      <c r="WRN7" s="111"/>
      <c r="WRO7" s="111"/>
      <c r="WRP7" s="111"/>
      <c r="WRQ7" s="111"/>
      <c r="WRR7" s="111"/>
      <c r="WRS7" s="111"/>
      <c r="WRT7" s="111"/>
      <c r="WRU7" s="111"/>
      <c r="WRV7" s="111"/>
      <c r="WRW7" s="111"/>
      <c r="WRX7" s="111"/>
      <c r="WRY7" s="111"/>
      <c r="WRZ7" s="111"/>
      <c r="WSA7" s="111"/>
      <c r="WSB7" s="111"/>
      <c r="WSC7" s="111"/>
      <c r="WSD7" s="111"/>
      <c r="WSE7" s="111"/>
      <c r="WSF7" s="111"/>
      <c r="WSG7" s="111"/>
      <c r="WSH7" s="111"/>
      <c r="WSI7" s="111"/>
      <c r="WSJ7" s="111"/>
      <c r="WSK7" s="111"/>
      <c r="WSL7" s="111"/>
      <c r="WSM7" s="111"/>
      <c r="WSN7" s="111"/>
      <c r="WSO7" s="111"/>
      <c r="WSP7" s="111"/>
      <c r="WSQ7" s="111"/>
      <c r="WSR7" s="111"/>
      <c r="WSS7" s="111"/>
      <c r="WST7" s="111"/>
      <c r="WSU7" s="111"/>
      <c r="WSV7" s="111"/>
      <c r="WSW7" s="111"/>
      <c r="WSX7" s="111"/>
      <c r="WSY7" s="111"/>
      <c r="WSZ7" s="111"/>
      <c r="WTA7" s="111"/>
      <c r="WTB7" s="111"/>
      <c r="WTC7" s="111"/>
      <c r="WTD7" s="111"/>
      <c r="WTE7" s="111"/>
      <c r="WTF7" s="111"/>
      <c r="WTG7" s="111"/>
      <c r="WTH7" s="111"/>
      <c r="WTI7" s="111"/>
      <c r="WTJ7" s="111"/>
      <c r="WTK7" s="111"/>
      <c r="WTL7" s="111"/>
      <c r="WTM7" s="111"/>
      <c r="WTN7" s="111"/>
      <c r="WTO7" s="111"/>
      <c r="WTP7" s="111"/>
      <c r="WTQ7" s="111"/>
      <c r="WTR7" s="111"/>
      <c r="WTS7" s="111"/>
      <c r="WTT7" s="111"/>
      <c r="WTU7" s="111"/>
      <c r="WTV7" s="111"/>
      <c r="WTW7" s="111"/>
      <c r="WTX7" s="111"/>
      <c r="WTY7" s="111"/>
      <c r="WTZ7" s="111"/>
      <c r="WUA7" s="111"/>
      <c r="WUB7" s="111"/>
      <c r="WUC7" s="111"/>
      <c r="WUD7" s="111"/>
      <c r="WUE7" s="111"/>
      <c r="WUF7" s="111"/>
      <c r="WUG7" s="111"/>
      <c r="WUH7" s="111"/>
      <c r="WUI7" s="111"/>
      <c r="WUJ7" s="111"/>
      <c r="WUK7" s="111"/>
      <c r="WUL7" s="111"/>
      <c r="WUM7" s="111"/>
      <c r="WUN7" s="111"/>
      <c r="WUO7" s="111"/>
      <c r="WUP7" s="111"/>
      <c r="WUQ7" s="111"/>
      <c r="WUR7" s="111"/>
      <c r="WUS7" s="111"/>
      <c r="WUT7" s="111"/>
      <c r="WUU7" s="111"/>
      <c r="WUV7" s="111"/>
      <c r="WUW7" s="111"/>
      <c r="WUX7" s="111"/>
      <c r="WUY7" s="111"/>
      <c r="WUZ7" s="111"/>
      <c r="WVA7" s="111"/>
      <c r="WVB7" s="111"/>
      <c r="WVC7" s="111"/>
      <c r="WVD7" s="111"/>
      <c r="WVE7" s="111"/>
      <c r="WVF7" s="111"/>
      <c r="WVG7" s="111"/>
      <c r="WVH7" s="111"/>
      <c r="WVI7" s="111"/>
      <c r="WVJ7" s="111"/>
      <c r="WVK7" s="111"/>
      <c r="WVL7" s="111"/>
      <c r="WVM7" s="111"/>
      <c r="WVN7" s="111"/>
      <c r="WVO7" s="111"/>
      <c r="WVP7" s="111"/>
      <c r="WVQ7" s="111"/>
      <c r="WVR7" s="111"/>
      <c r="WVS7" s="111"/>
      <c r="WVT7" s="111"/>
      <c r="WVU7" s="111"/>
      <c r="WVV7" s="111"/>
      <c r="WVW7" s="111"/>
      <c r="WVX7" s="111"/>
      <c r="WVY7" s="111"/>
      <c r="WVZ7" s="111"/>
      <c r="WWA7" s="111"/>
      <c r="WWB7" s="111"/>
      <c r="WWC7" s="111"/>
      <c r="WWD7" s="111"/>
      <c r="WWE7" s="111"/>
      <c r="WWF7" s="111"/>
      <c r="WWG7" s="111"/>
      <c r="WWH7" s="111"/>
      <c r="WWI7" s="111"/>
      <c r="WWJ7" s="111"/>
      <c r="WWK7" s="111"/>
      <c r="WWL7" s="111"/>
      <c r="WWM7" s="111"/>
      <c r="WWN7" s="111"/>
      <c r="WWO7" s="111"/>
      <c r="WWP7" s="111"/>
      <c r="WWQ7" s="111"/>
      <c r="WWR7" s="111"/>
      <c r="WWS7" s="111"/>
      <c r="WWT7" s="111"/>
      <c r="WWU7" s="111"/>
      <c r="WWV7" s="111"/>
      <c r="WWW7" s="111"/>
      <c r="WWX7" s="111"/>
      <c r="WWY7" s="111"/>
      <c r="WWZ7" s="111"/>
      <c r="WXA7" s="111"/>
      <c r="WXB7" s="111"/>
      <c r="WXC7" s="111"/>
      <c r="WXD7" s="111"/>
      <c r="WXE7" s="111"/>
      <c r="WXF7" s="111"/>
      <c r="WXG7" s="111"/>
      <c r="WXH7" s="111"/>
      <c r="WXI7" s="111"/>
      <c r="WXJ7" s="111"/>
      <c r="WXK7" s="111"/>
      <c r="WXL7" s="111"/>
      <c r="WXM7" s="111"/>
      <c r="WXN7" s="111"/>
      <c r="WXO7" s="111"/>
      <c r="WXP7" s="111"/>
      <c r="WXQ7" s="111"/>
      <c r="WXR7" s="111"/>
      <c r="WXS7" s="111"/>
      <c r="WXT7" s="111"/>
      <c r="WXU7" s="111"/>
      <c r="WXV7" s="111"/>
      <c r="WXW7" s="111"/>
      <c r="WXX7" s="111"/>
      <c r="WXY7" s="111"/>
      <c r="WXZ7" s="111"/>
      <c r="WYA7" s="111"/>
      <c r="WYB7" s="111"/>
      <c r="WYC7" s="111"/>
      <c r="WYD7" s="111"/>
      <c r="WYE7" s="111"/>
      <c r="WYF7" s="111"/>
      <c r="WYG7" s="111"/>
      <c r="WYH7" s="111"/>
      <c r="WYI7" s="111"/>
      <c r="WYJ7" s="111"/>
      <c r="WYK7" s="111"/>
      <c r="WYL7" s="111"/>
      <c r="WYM7" s="111"/>
      <c r="WYN7" s="111"/>
      <c r="WYO7" s="111"/>
      <c r="WYP7" s="111"/>
      <c r="WYQ7" s="111"/>
      <c r="WYR7" s="111"/>
      <c r="WYS7" s="111"/>
      <c r="WYT7" s="111"/>
      <c r="WYU7" s="111"/>
      <c r="WYV7" s="111"/>
      <c r="WYW7" s="111"/>
      <c r="WYX7" s="111"/>
      <c r="WYY7" s="111"/>
      <c r="WYZ7" s="111"/>
      <c r="WZA7" s="111"/>
      <c r="WZB7" s="111"/>
      <c r="WZC7" s="111"/>
      <c r="WZD7" s="111"/>
      <c r="WZE7" s="111"/>
      <c r="WZF7" s="111"/>
      <c r="WZG7" s="111"/>
      <c r="WZH7" s="111"/>
      <c r="WZI7" s="111"/>
      <c r="WZJ7" s="111"/>
      <c r="WZK7" s="111"/>
      <c r="WZL7" s="111"/>
      <c r="WZM7" s="111"/>
      <c r="WZN7" s="111"/>
      <c r="WZO7" s="111"/>
      <c r="WZP7" s="111"/>
      <c r="WZQ7" s="111"/>
      <c r="WZR7" s="111"/>
      <c r="WZS7" s="111"/>
      <c r="WZT7" s="111"/>
      <c r="WZU7" s="111"/>
      <c r="WZV7" s="111"/>
      <c r="WZW7" s="111"/>
      <c r="WZX7" s="111"/>
      <c r="WZY7" s="111"/>
      <c r="WZZ7" s="111"/>
      <c r="XAA7" s="111"/>
      <c r="XAB7" s="111"/>
      <c r="XAC7" s="111"/>
      <c r="XAD7" s="111"/>
      <c r="XAE7" s="111"/>
      <c r="XAF7" s="111"/>
      <c r="XAG7" s="111"/>
      <c r="XAH7" s="111"/>
      <c r="XAI7" s="111"/>
      <c r="XAJ7" s="111"/>
      <c r="XAK7" s="111"/>
      <c r="XAL7" s="111"/>
      <c r="XAM7" s="111"/>
      <c r="XAN7" s="111"/>
      <c r="XAO7" s="111"/>
      <c r="XAP7" s="111"/>
      <c r="XAQ7" s="111"/>
      <c r="XAR7" s="111"/>
      <c r="XAS7" s="111"/>
      <c r="XAT7" s="111"/>
      <c r="XAU7" s="111"/>
      <c r="XAV7" s="111"/>
      <c r="XAW7" s="111"/>
      <c r="XAX7" s="111"/>
      <c r="XAY7" s="111"/>
      <c r="XAZ7" s="111"/>
      <c r="XBA7" s="111"/>
      <c r="XBB7" s="111"/>
      <c r="XBC7" s="111"/>
      <c r="XBD7" s="111"/>
      <c r="XBE7" s="111"/>
      <c r="XBF7" s="111"/>
      <c r="XBG7" s="111"/>
      <c r="XBH7" s="111"/>
      <c r="XBI7" s="111"/>
      <c r="XBJ7" s="111"/>
      <c r="XBK7" s="111"/>
      <c r="XBL7" s="111"/>
      <c r="XBM7" s="111"/>
      <c r="XBN7" s="111"/>
      <c r="XBO7" s="111"/>
      <c r="XBP7" s="111"/>
      <c r="XBQ7" s="111"/>
      <c r="XBR7" s="111"/>
      <c r="XBS7" s="111"/>
      <c r="XBT7" s="111"/>
      <c r="XBU7" s="111"/>
      <c r="XBV7" s="111"/>
      <c r="XBW7" s="111"/>
      <c r="XBX7" s="111"/>
      <c r="XBY7" s="111"/>
      <c r="XBZ7" s="111"/>
      <c r="XCA7" s="111"/>
      <c r="XCB7" s="111"/>
      <c r="XCC7" s="111"/>
      <c r="XCD7" s="111"/>
      <c r="XCE7" s="111"/>
      <c r="XCF7" s="111"/>
      <c r="XCG7" s="111"/>
      <c r="XCH7" s="111"/>
      <c r="XCI7" s="111"/>
      <c r="XCJ7" s="111"/>
      <c r="XCK7" s="111"/>
      <c r="XCL7" s="111"/>
      <c r="XCM7" s="111"/>
      <c r="XCN7" s="111"/>
      <c r="XCO7" s="111"/>
      <c r="XCP7" s="111"/>
      <c r="XCQ7" s="111"/>
      <c r="XCR7" s="111"/>
      <c r="XCS7" s="111"/>
      <c r="XCT7" s="111"/>
      <c r="XCU7" s="111"/>
      <c r="XCV7" s="111"/>
      <c r="XCW7" s="111"/>
      <c r="XCX7" s="111"/>
      <c r="XCY7" s="111"/>
      <c r="XCZ7" s="111"/>
      <c r="XDA7" s="111"/>
      <c r="XDB7" s="111"/>
      <c r="XDC7" s="111"/>
      <c r="XDD7" s="111"/>
      <c r="XDE7" s="111"/>
      <c r="XDF7" s="111"/>
      <c r="XDG7" s="111"/>
      <c r="XDH7" s="111"/>
      <c r="XDI7" s="111"/>
      <c r="XDJ7" s="111"/>
      <c r="XDK7" s="111"/>
      <c r="XDL7" s="111"/>
      <c r="XDM7" s="111"/>
      <c r="XDN7" s="111"/>
      <c r="XDO7" s="111"/>
      <c r="XDP7" s="111"/>
      <c r="XDQ7" s="111"/>
      <c r="XDR7" s="111"/>
      <c r="XDS7" s="111"/>
      <c r="XDT7" s="111"/>
      <c r="XDU7" s="111"/>
      <c r="XDV7" s="111"/>
      <c r="XDW7" s="111"/>
      <c r="XDX7" s="111"/>
      <c r="XDY7" s="111"/>
      <c r="XDZ7" s="111"/>
      <c r="XEA7" s="111"/>
      <c r="XEB7" s="111"/>
      <c r="XEC7" s="111"/>
      <c r="XED7" s="111"/>
      <c r="XEE7" s="111"/>
      <c r="XEF7" s="111"/>
      <c r="XEG7" s="111"/>
      <c r="XEH7" s="111"/>
      <c r="XEI7" s="111"/>
      <c r="XEJ7" s="111"/>
      <c r="XEK7" s="111"/>
      <c r="XEL7" s="111"/>
      <c r="XEM7" s="111"/>
      <c r="XEN7" s="111"/>
      <c r="XEO7" s="111"/>
      <c r="XEP7" s="111"/>
      <c r="XEQ7" s="111"/>
      <c r="XER7" s="111"/>
      <c r="XES7" s="111"/>
      <c r="XET7" s="111"/>
      <c r="XEU7" s="111"/>
      <c r="XEV7" s="111"/>
      <c r="XEW7" s="111"/>
      <c r="XEX7" s="111"/>
      <c r="XEY7" s="111"/>
      <c r="XEZ7" s="111"/>
      <c r="XFA7" s="111"/>
      <c r="XFB7" s="111"/>
      <c r="XFC7" s="111"/>
      <c r="XFD7" s="111"/>
    </row>
    <row r="8" spans="1:16384" ht="18" customHeight="1">
      <c r="A8" s="158"/>
      <c r="B8" s="161"/>
      <c r="C8" s="161"/>
      <c r="D8" s="161"/>
      <c r="E8" s="161"/>
      <c r="F8" s="161"/>
      <c r="G8" s="161"/>
    </row>
    <row r="9" spans="1:16384" ht="18" customHeight="1">
      <c r="A9" s="164" t="s">
        <v>472</v>
      </c>
      <c r="B9" s="182"/>
      <c r="C9" s="182"/>
      <c r="D9" s="182"/>
      <c r="E9" s="182"/>
      <c r="F9" s="182"/>
      <c r="G9" s="182"/>
    </row>
    <row r="10" spans="1:16384" ht="18" customHeight="1">
      <c r="A10" s="159" t="s">
        <v>488</v>
      </c>
      <c r="B10" s="172">
        <v>0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</row>
    <row r="11" spans="1:16384" ht="18" customHeight="1">
      <c r="A11" s="159" t="s">
        <v>513</v>
      </c>
      <c r="B11" s="172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</row>
    <row r="12" spans="1:16384" ht="18" customHeight="1">
      <c r="A12" s="159" t="s">
        <v>498</v>
      </c>
      <c r="B12" s="172">
        <v>0</v>
      </c>
      <c r="C12" s="173">
        <v>0</v>
      </c>
      <c r="D12" s="173">
        <v>0</v>
      </c>
      <c r="E12" s="173">
        <v>0</v>
      </c>
      <c r="F12" s="173">
        <v>0</v>
      </c>
      <c r="G12" s="173">
        <v>0</v>
      </c>
    </row>
    <row r="13" spans="1:16384" ht="18" customHeight="1">
      <c r="A13" s="159" t="s">
        <v>499</v>
      </c>
      <c r="B13" s="172">
        <v>1.4</v>
      </c>
      <c r="C13" s="173">
        <v>0.92</v>
      </c>
      <c r="D13" s="174">
        <v>1.52</v>
      </c>
      <c r="E13" s="173">
        <v>2.74</v>
      </c>
      <c r="F13" s="173">
        <v>2.27</v>
      </c>
      <c r="G13" s="173">
        <v>2.2200000000000002</v>
      </c>
    </row>
    <row r="14" spans="1:16384" ht="18" customHeight="1">
      <c r="A14" s="158"/>
      <c r="B14" s="161"/>
      <c r="C14" s="161"/>
      <c r="D14" s="161"/>
      <c r="E14" s="161"/>
      <c r="F14" s="161"/>
      <c r="G14" s="161"/>
    </row>
    <row r="15" spans="1:16384" ht="18" customHeight="1">
      <c r="A15" s="164" t="s">
        <v>474</v>
      </c>
      <c r="B15" s="164"/>
      <c r="C15" s="164"/>
      <c r="D15" s="164"/>
      <c r="E15" s="164"/>
      <c r="F15" s="164"/>
      <c r="G15" s="164"/>
    </row>
    <row r="16" spans="1:16384" ht="18" customHeight="1">
      <c r="A16" s="163" t="s">
        <v>492</v>
      </c>
      <c r="B16" s="172" t="s">
        <v>508</v>
      </c>
      <c r="C16" s="172" t="s">
        <v>508</v>
      </c>
      <c r="D16" s="172" t="s">
        <v>508</v>
      </c>
      <c r="E16" s="172">
        <v>0</v>
      </c>
      <c r="F16" s="172">
        <v>30</v>
      </c>
      <c r="G16" s="172">
        <v>95</v>
      </c>
    </row>
    <row r="17" spans="1:8" ht="18" customHeight="1">
      <c r="A17" s="159" t="s">
        <v>475</v>
      </c>
      <c r="B17" s="172">
        <v>24</v>
      </c>
      <c r="C17" s="172">
        <v>16</v>
      </c>
      <c r="D17" s="172">
        <v>20</v>
      </c>
      <c r="E17" s="172">
        <v>20</v>
      </c>
      <c r="F17" s="172">
        <v>34</v>
      </c>
      <c r="G17" s="172">
        <v>32</v>
      </c>
    </row>
    <row r="18" spans="1:8" ht="18" customHeight="1">
      <c r="A18" s="159" t="s">
        <v>493</v>
      </c>
      <c r="B18" s="172">
        <v>0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</row>
    <row r="19" spans="1:8" ht="18" customHeight="1">
      <c r="A19" s="163" t="s">
        <v>491</v>
      </c>
      <c r="B19" s="172">
        <v>0</v>
      </c>
      <c r="C19" s="172">
        <v>0</v>
      </c>
      <c r="D19" s="172">
        <v>0</v>
      </c>
      <c r="E19" s="172">
        <v>0</v>
      </c>
      <c r="F19" s="172">
        <v>0</v>
      </c>
      <c r="G19" s="172">
        <v>100</v>
      </c>
    </row>
    <row r="20" spans="1:8" ht="18" customHeight="1">
      <c r="A20" s="158"/>
      <c r="B20" s="161"/>
      <c r="C20" s="161"/>
      <c r="D20" s="161"/>
      <c r="E20" s="161"/>
      <c r="F20" s="161"/>
      <c r="G20" s="161"/>
    </row>
    <row r="21" spans="1:8" ht="18" customHeight="1">
      <c r="A21" s="164" t="s">
        <v>476</v>
      </c>
      <c r="B21" s="164"/>
      <c r="C21" s="164"/>
      <c r="D21" s="164"/>
      <c r="E21" s="164"/>
      <c r="F21" s="164"/>
      <c r="G21" s="164"/>
      <c r="H21" s="171"/>
    </row>
    <row r="22" spans="1:8" ht="18" customHeight="1">
      <c r="A22" s="163" t="s">
        <v>512</v>
      </c>
      <c r="B22" s="175">
        <v>1914.7126071499999</v>
      </c>
      <c r="C22" s="175">
        <v>2955.3878062600002</v>
      </c>
      <c r="D22" s="175">
        <v>4693.3035091299998</v>
      </c>
      <c r="E22" s="175">
        <v>5158.0536933999992</v>
      </c>
      <c r="F22" s="175">
        <v>5325.8439343999999</v>
      </c>
      <c r="G22" s="175">
        <v>5134</v>
      </c>
      <c r="H22" s="171"/>
    </row>
    <row r="23" spans="1:8" ht="18" customHeight="1">
      <c r="A23" s="163" t="s">
        <v>511</v>
      </c>
      <c r="B23" s="175">
        <v>269.73007715</v>
      </c>
      <c r="C23" s="175">
        <v>242.11202426</v>
      </c>
      <c r="D23" s="175">
        <v>232.69932972999999</v>
      </c>
      <c r="E23" s="175">
        <v>343.81443339999998</v>
      </c>
      <c r="F23" s="175">
        <v>289.1280744</v>
      </c>
      <c r="G23" s="175">
        <v>243</v>
      </c>
    </row>
    <row r="24" spans="1:8" ht="18" customHeight="1">
      <c r="A24" s="163" t="s">
        <v>509</v>
      </c>
      <c r="B24" s="175">
        <v>1510.0497</v>
      </c>
      <c r="C24" s="175">
        <v>2630.7527</v>
      </c>
      <c r="D24" s="175">
        <v>4154.88</v>
      </c>
      <c r="E24" s="175">
        <v>4503.0599999999995</v>
      </c>
      <c r="F24" s="175">
        <v>4611.4400000000005</v>
      </c>
      <c r="G24" s="175">
        <v>4778</v>
      </c>
    </row>
    <row r="25" spans="1:8" ht="18" customHeight="1">
      <c r="A25" s="163" t="s">
        <v>510</v>
      </c>
      <c r="B25" s="175">
        <v>134.93283</v>
      </c>
      <c r="C25" s="175">
        <v>82.523082000000002</v>
      </c>
      <c r="D25" s="175">
        <v>305.72417940000003</v>
      </c>
      <c r="E25" s="175">
        <v>311.17926</v>
      </c>
      <c r="F25" s="175">
        <v>425.27586000000002</v>
      </c>
      <c r="G25" s="175">
        <v>113</v>
      </c>
    </row>
    <row r="26" spans="1:8" ht="18" customHeight="1">
      <c r="A26" s="163" t="s">
        <v>490</v>
      </c>
      <c r="B26" s="175">
        <v>5.5</v>
      </c>
      <c r="C26" s="175">
        <v>8.4</v>
      </c>
      <c r="D26" s="175">
        <v>9.9</v>
      </c>
      <c r="E26" s="175">
        <v>11.2</v>
      </c>
      <c r="F26" s="175">
        <v>12.7</v>
      </c>
      <c r="G26" s="175">
        <v>12</v>
      </c>
    </row>
    <row r="27" spans="1:8" ht="18" customHeight="1">
      <c r="A27" s="170" t="s">
        <v>503</v>
      </c>
      <c r="B27" s="178">
        <v>0.71</v>
      </c>
      <c r="C27" s="178">
        <v>0.86</v>
      </c>
      <c r="D27" s="178">
        <v>0.96</v>
      </c>
      <c r="E27" s="178">
        <v>0.98</v>
      </c>
      <c r="F27" s="178">
        <v>1.1299999999999999</v>
      </c>
      <c r="G27" s="178">
        <v>1.3</v>
      </c>
    </row>
    <row r="28" spans="1:8" ht="18" customHeight="1">
      <c r="A28" s="166"/>
      <c r="B28" s="161"/>
      <c r="C28" s="161"/>
      <c r="D28" s="161"/>
      <c r="E28" s="161"/>
      <c r="F28" s="161"/>
      <c r="G28" s="161"/>
    </row>
    <row r="29" spans="1:8" ht="18" customHeight="1">
      <c r="A29" s="164" t="s">
        <v>477</v>
      </c>
      <c r="B29" s="164"/>
      <c r="C29" s="164"/>
      <c r="D29" s="164"/>
      <c r="E29" s="164"/>
      <c r="F29" s="164"/>
      <c r="G29" s="164"/>
    </row>
    <row r="30" spans="1:8" ht="18" customHeight="1">
      <c r="A30" s="163" t="s">
        <v>502</v>
      </c>
      <c r="B30" s="175" t="s">
        <v>508</v>
      </c>
      <c r="C30" s="175">
        <v>1</v>
      </c>
      <c r="D30" s="175">
        <v>4000</v>
      </c>
      <c r="E30" s="175">
        <v>0</v>
      </c>
      <c r="F30" s="175">
        <v>0</v>
      </c>
      <c r="G30" s="175">
        <v>0</v>
      </c>
    </row>
    <row r="31" spans="1:8" ht="18" customHeight="1">
      <c r="A31" s="163" t="s">
        <v>500</v>
      </c>
      <c r="B31" s="175" t="s">
        <v>508</v>
      </c>
      <c r="C31" s="175">
        <v>3690</v>
      </c>
      <c r="D31" s="175">
        <v>3729</v>
      </c>
      <c r="E31" s="175">
        <v>3879</v>
      </c>
      <c r="F31" s="175">
        <v>4594</v>
      </c>
      <c r="G31" s="175">
        <v>3499</v>
      </c>
    </row>
    <row r="32" spans="1:8" ht="18" customHeight="1">
      <c r="A32" s="163" t="s">
        <v>478</v>
      </c>
      <c r="B32" s="175" t="s">
        <v>508</v>
      </c>
      <c r="C32" s="172">
        <v>0</v>
      </c>
      <c r="D32" s="172">
        <v>0</v>
      </c>
      <c r="E32" s="172">
        <v>5</v>
      </c>
      <c r="F32" s="172">
        <v>6</v>
      </c>
      <c r="G32" s="172">
        <v>3</v>
      </c>
    </row>
    <row r="33" spans="1:7" ht="18" customHeight="1">
      <c r="A33" s="163" t="s">
        <v>479</v>
      </c>
      <c r="B33" s="175" t="s">
        <v>508</v>
      </c>
      <c r="C33" s="172">
        <v>0</v>
      </c>
      <c r="D33" s="172">
        <v>0</v>
      </c>
      <c r="E33" s="172">
        <v>8.1</v>
      </c>
      <c r="F33" s="172">
        <v>100</v>
      </c>
      <c r="G33" s="172">
        <v>100</v>
      </c>
    </row>
    <row r="34" spans="1:7" ht="18" customHeight="1">
      <c r="A34" s="163" t="s">
        <v>489</v>
      </c>
      <c r="B34" s="175" t="s">
        <v>508</v>
      </c>
      <c r="C34" s="172">
        <v>65</v>
      </c>
      <c r="D34" s="172">
        <v>2</v>
      </c>
      <c r="E34" s="172">
        <v>1</v>
      </c>
      <c r="F34" s="172">
        <v>0</v>
      </c>
      <c r="G34" s="172">
        <v>1</v>
      </c>
    </row>
    <row r="35" spans="1:7" ht="21" customHeight="1">
      <c r="A35" s="163" t="s">
        <v>480</v>
      </c>
      <c r="B35" s="175" t="s">
        <v>508</v>
      </c>
      <c r="C35" s="172">
        <v>100</v>
      </c>
      <c r="D35" s="172">
        <v>100</v>
      </c>
      <c r="E35" s="172">
        <v>100</v>
      </c>
      <c r="F35" s="172">
        <v>0</v>
      </c>
      <c r="G35" s="172">
        <v>100</v>
      </c>
    </row>
    <row r="36" spans="1:7" ht="29.25" customHeight="1">
      <c r="A36" s="148" t="s">
        <v>412</v>
      </c>
    </row>
  </sheetData>
  <pageMargins left="0.24" right="0.24" top="0.984251969" bottom="0.984251969" header="0.5" footer="0.5"/>
  <pageSetup paperSize="9" scale="72" orientation="portrait" r:id="rId1"/>
  <headerFooter alignWithMargins="0">
    <oddFooter>&amp;L&amp;1#&amp;"Calibri"&amp;8&amp;K000000Sensitivity: Internal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99FF"/>
    <pageSetUpPr fitToPage="1"/>
  </sheetPr>
  <dimension ref="A1:XFD36"/>
  <sheetViews>
    <sheetView view="pageBreakPreview" zoomScaleNormal="100" zoomScaleSheetLayoutView="100" workbookViewId="0"/>
  </sheetViews>
  <sheetFormatPr defaultColWidth="11.42578125" defaultRowHeight="12.75"/>
  <cols>
    <col min="1" max="1" width="68.85546875" style="56" customWidth="1"/>
    <col min="2" max="7" width="11.7109375" style="56" customWidth="1"/>
    <col min="8" max="16384" width="11.42578125" style="56"/>
  </cols>
  <sheetData>
    <row r="1" spans="1:16384" ht="16.5" thickBot="1">
      <c r="A1" s="149" t="s">
        <v>520</v>
      </c>
      <c r="B1" s="150"/>
      <c r="C1" s="150"/>
      <c r="D1" s="150"/>
      <c r="E1" s="150"/>
      <c r="F1" s="150"/>
      <c r="G1" s="151"/>
    </row>
    <row r="2" spans="1:16384" ht="28.5" customHeight="1">
      <c r="A2" s="168" t="s">
        <v>487</v>
      </c>
      <c r="B2" s="152">
        <v>2012</v>
      </c>
      <c r="C2" s="153">
        <v>2013</v>
      </c>
      <c r="D2" s="154">
        <v>2014</v>
      </c>
      <c r="E2" s="155">
        <v>2015</v>
      </c>
      <c r="F2" s="156">
        <v>2016</v>
      </c>
      <c r="G2" s="186">
        <v>2017</v>
      </c>
    </row>
    <row r="3" spans="1:16384" ht="15.75" customHeight="1">
      <c r="A3" s="164" t="s">
        <v>473</v>
      </c>
      <c r="B3" s="165"/>
      <c r="C3" s="165"/>
      <c r="D3" s="165"/>
      <c r="E3" s="165"/>
      <c r="F3" s="165"/>
      <c r="G3" s="165"/>
    </row>
    <row r="4" spans="1:16384" ht="18" customHeight="1">
      <c r="A4" s="159" t="s">
        <v>484</v>
      </c>
      <c r="B4" s="175">
        <v>1207</v>
      </c>
      <c r="C4" s="175">
        <v>1072</v>
      </c>
      <c r="D4" s="175">
        <v>1108</v>
      </c>
      <c r="E4" s="175">
        <v>1079</v>
      </c>
      <c r="F4" s="175">
        <v>1004</v>
      </c>
      <c r="G4" s="175">
        <v>933</v>
      </c>
    </row>
    <row r="5" spans="1:16384" ht="18" customHeight="1">
      <c r="A5" s="159" t="s">
        <v>485</v>
      </c>
      <c r="B5" s="172">
        <v>49</v>
      </c>
      <c r="C5" s="172">
        <v>49.1</v>
      </c>
      <c r="D5" s="172">
        <v>54.3</v>
      </c>
      <c r="E5" s="172">
        <v>53.8</v>
      </c>
      <c r="F5" s="172">
        <v>53.9</v>
      </c>
      <c r="G5" s="172">
        <v>55</v>
      </c>
    </row>
    <row r="6" spans="1:16384" ht="18" customHeight="1">
      <c r="A6" s="159" t="s">
        <v>486</v>
      </c>
      <c r="B6" s="172">
        <v>37.5</v>
      </c>
      <c r="C6" s="172">
        <v>33.299999999999997</v>
      </c>
      <c r="D6" s="172">
        <v>25</v>
      </c>
      <c r="E6" s="172">
        <v>37.5</v>
      </c>
      <c r="F6" s="172">
        <v>33.299999999999997</v>
      </c>
      <c r="G6" s="172">
        <v>57</v>
      </c>
    </row>
    <row r="7" spans="1:16384" ht="18" customHeight="1">
      <c r="A7" s="167" t="s">
        <v>481</v>
      </c>
      <c r="B7" s="175">
        <v>117</v>
      </c>
      <c r="C7" s="172" t="s">
        <v>508</v>
      </c>
      <c r="D7" s="172">
        <v>101</v>
      </c>
      <c r="E7" s="172">
        <v>100</v>
      </c>
      <c r="F7" s="172">
        <v>101</v>
      </c>
      <c r="G7" s="172">
        <v>138</v>
      </c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  <c r="RE7" s="111"/>
      <c r="RF7" s="111"/>
      <c r="RG7" s="111"/>
      <c r="RH7" s="111"/>
      <c r="RI7" s="111"/>
      <c r="RJ7" s="111"/>
      <c r="RK7" s="111"/>
      <c r="RL7" s="111"/>
      <c r="RM7" s="111"/>
      <c r="RN7" s="111"/>
      <c r="RO7" s="111"/>
      <c r="RP7" s="111"/>
      <c r="RQ7" s="111"/>
      <c r="RR7" s="111"/>
      <c r="RS7" s="111"/>
      <c r="RT7" s="111"/>
      <c r="RU7" s="111"/>
      <c r="RV7" s="111"/>
      <c r="RW7" s="111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111"/>
      <c r="TO7" s="111"/>
      <c r="TP7" s="111"/>
      <c r="TQ7" s="111"/>
      <c r="TR7" s="111"/>
      <c r="TS7" s="111"/>
      <c r="TT7" s="111"/>
      <c r="TU7" s="111"/>
      <c r="TV7" s="111"/>
      <c r="TW7" s="111"/>
      <c r="TX7" s="111"/>
      <c r="TY7" s="111"/>
      <c r="TZ7" s="111"/>
      <c r="UA7" s="111"/>
      <c r="UB7" s="111"/>
      <c r="UC7" s="111"/>
      <c r="UD7" s="111"/>
      <c r="UE7" s="111"/>
      <c r="UF7" s="111"/>
      <c r="UG7" s="111"/>
      <c r="UH7" s="111"/>
      <c r="UI7" s="111"/>
      <c r="UJ7" s="111"/>
      <c r="UK7" s="111"/>
      <c r="UL7" s="111"/>
      <c r="UM7" s="111"/>
      <c r="UN7" s="111"/>
      <c r="UO7" s="111"/>
      <c r="UP7" s="111"/>
      <c r="UQ7" s="111"/>
      <c r="UR7" s="111"/>
      <c r="US7" s="111"/>
      <c r="UT7" s="111"/>
      <c r="UU7" s="111"/>
      <c r="UV7" s="111"/>
      <c r="UW7" s="111"/>
      <c r="UX7" s="111"/>
      <c r="UY7" s="111"/>
      <c r="UZ7" s="111"/>
      <c r="VA7" s="111"/>
      <c r="VB7" s="111"/>
      <c r="VC7" s="111"/>
      <c r="VD7" s="111"/>
      <c r="VE7" s="111"/>
      <c r="VF7" s="111"/>
      <c r="VG7" s="111"/>
      <c r="VH7" s="111"/>
      <c r="VI7" s="111"/>
      <c r="VJ7" s="111"/>
      <c r="VK7" s="111"/>
      <c r="VL7" s="111"/>
      <c r="VM7" s="111"/>
      <c r="VN7" s="111"/>
      <c r="VO7" s="111"/>
      <c r="VP7" s="111"/>
      <c r="VQ7" s="111"/>
      <c r="VR7" s="111"/>
      <c r="VS7" s="111"/>
      <c r="VT7" s="111"/>
      <c r="VU7" s="111"/>
      <c r="VV7" s="111"/>
      <c r="VW7" s="111"/>
      <c r="VX7" s="111"/>
      <c r="VY7" s="111"/>
      <c r="VZ7" s="111"/>
      <c r="WA7" s="111"/>
      <c r="WB7" s="111"/>
      <c r="WC7" s="111"/>
      <c r="WD7" s="111"/>
      <c r="WE7" s="111"/>
      <c r="WF7" s="111"/>
      <c r="WG7" s="111"/>
      <c r="WH7" s="111"/>
      <c r="WI7" s="111"/>
      <c r="WJ7" s="111"/>
      <c r="WK7" s="111"/>
      <c r="WL7" s="111"/>
      <c r="WM7" s="111"/>
      <c r="WN7" s="111"/>
      <c r="WO7" s="111"/>
      <c r="WP7" s="111"/>
      <c r="WQ7" s="111"/>
      <c r="WR7" s="111"/>
      <c r="WS7" s="111"/>
      <c r="WT7" s="111"/>
      <c r="WU7" s="111"/>
      <c r="WV7" s="111"/>
      <c r="WW7" s="111"/>
      <c r="WX7" s="111"/>
      <c r="WY7" s="111"/>
      <c r="WZ7" s="111"/>
      <c r="XA7" s="111"/>
      <c r="XB7" s="111"/>
      <c r="XC7" s="111"/>
      <c r="XD7" s="111"/>
      <c r="XE7" s="111"/>
      <c r="XF7" s="111"/>
      <c r="XG7" s="111"/>
      <c r="XH7" s="111"/>
      <c r="XI7" s="111"/>
      <c r="XJ7" s="111"/>
      <c r="XK7" s="111"/>
      <c r="XL7" s="111"/>
      <c r="XM7" s="111"/>
      <c r="XN7" s="111"/>
      <c r="XO7" s="111"/>
      <c r="XP7" s="111"/>
      <c r="XQ7" s="111"/>
      <c r="XR7" s="111"/>
      <c r="XS7" s="111"/>
      <c r="XT7" s="111"/>
      <c r="XU7" s="111"/>
      <c r="XV7" s="111"/>
      <c r="XW7" s="111"/>
      <c r="XX7" s="111"/>
      <c r="XY7" s="111"/>
      <c r="XZ7" s="111"/>
      <c r="YA7" s="111"/>
      <c r="YB7" s="111"/>
      <c r="YC7" s="111"/>
      <c r="YD7" s="111"/>
      <c r="YE7" s="111"/>
      <c r="YF7" s="111"/>
      <c r="YG7" s="111"/>
      <c r="YH7" s="111"/>
      <c r="YI7" s="111"/>
      <c r="YJ7" s="111"/>
      <c r="YK7" s="111"/>
      <c r="YL7" s="111"/>
      <c r="YM7" s="111"/>
      <c r="YN7" s="111"/>
      <c r="YO7" s="111"/>
      <c r="YP7" s="111"/>
      <c r="YQ7" s="111"/>
      <c r="YR7" s="111"/>
      <c r="YS7" s="111"/>
      <c r="YT7" s="111"/>
      <c r="YU7" s="111"/>
      <c r="YV7" s="111"/>
      <c r="YW7" s="111"/>
      <c r="YX7" s="111"/>
      <c r="YY7" s="111"/>
      <c r="YZ7" s="111"/>
      <c r="ZA7" s="111"/>
      <c r="ZB7" s="111"/>
      <c r="ZC7" s="111"/>
      <c r="ZD7" s="111"/>
      <c r="ZE7" s="111"/>
      <c r="ZF7" s="111"/>
      <c r="ZG7" s="111"/>
      <c r="ZH7" s="111"/>
      <c r="ZI7" s="111"/>
      <c r="ZJ7" s="111"/>
      <c r="ZK7" s="111"/>
      <c r="ZL7" s="111"/>
      <c r="ZM7" s="111"/>
      <c r="ZN7" s="111"/>
      <c r="ZO7" s="111"/>
      <c r="ZP7" s="111"/>
      <c r="ZQ7" s="111"/>
      <c r="ZR7" s="111"/>
      <c r="ZS7" s="111"/>
      <c r="ZT7" s="111"/>
      <c r="ZU7" s="111"/>
      <c r="ZV7" s="111"/>
      <c r="ZW7" s="111"/>
      <c r="ZX7" s="111"/>
      <c r="ZY7" s="111"/>
      <c r="ZZ7" s="111"/>
      <c r="AAA7" s="111"/>
      <c r="AAB7" s="111"/>
      <c r="AAC7" s="111"/>
      <c r="AAD7" s="111"/>
      <c r="AAE7" s="111"/>
      <c r="AAF7" s="111"/>
      <c r="AAG7" s="111"/>
      <c r="AAH7" s="111"/>
      <c r="AAI7" s="111"/>
      <c r="AAJ7" s="111"/>
      <c r="AAK7" s="111"/>
      <c r="AAL7" s="111"/>
      <c r="AAM7" s="111"/>
      <c r="AAN7" s="111"/>
      <c r="AAO7" s="111"/>
      <c r="AAP7" s="111"/>
      <c r="AAQ7" s="111"/>
      <c r="AAR7" s="111"/>
      <c r="AAS7" s="111"/>
      <c r="AAT7" s="111"/>
      <c r="AAU7" s="111"/>
      <c r="AAV7" s="111"/>
      <c r="AAW7" s="111"/>
      <c r="AAX7" s="111"/>
      <c r="AAY7" s="111"/>
      <c r="AAZ7" s="111"/>
      <c r="ABA7" s="111"/>
      <c r="ABB7" s="111"/>
      <c r="ABC7" s="111"/>
      <c r="ABD7" s="111"/>
      <c r="ABE7" s="111"/>
      <c r="ABF7" s="111"/>
      <c r="ABG7" s="111"/>
      <c r="ABH7" s="111"/>
      <c r="ABI7" s="111"/>
      <c r="ABJ7" s="111"/>
      <c r="ABK7" s="111"/>
      <c r="ABL7" s="111"/>
      <c r="ABM7" s="111"/>
      <c r="ABN7" s="111"/>
      <c r="ABO7" s="111"/>
      <c r="ABP7" s="111"/>
      <c r="ABQ7" s="111"/>
      <c r="ABR7" s="111"/>
      <c r="ABS7" s="111"/>
      <c r="ABT7" s="111"/>
      <c r="ABU7" s="111"/>
      <c r="ABV7" s="111"/>
      <c r="ABW7" s="111"/>
      <c r="ABX7" s="111"/>
      <c r="ABY7" s="111"/>
      <c r="ABZ7" s="111"/>
      <c r="ACA7" s="111"/>
      <c r="ACB7" s="111"/>
      <c r="ACC7" s="111"/>
      <c r="ACD7" s="111"/>
      <c r="ACE7" s="111"/>
      <c r="ACF7" s="111"/>
      <c r="ACG7" s="111"/>
      <c r="ACH7" s="111"/>
      <c r="ACI7" s="111"/>
      <c r="ACJ7" s="111"/>
      <c r="ACK7" s="111"/>
      <c r="ACL7" s="111"/>
      <c r="ACM7" s="111"/>
      <c r="ACN7" s="111"/>
      <c r="ACO7" s="111"/>
      <c r="ACP7" s="111"/>
      <c r="ACQ7" s="111"/>
      <c r="ACR7" s="111"/>
      <c r="ACS7" s="111"/>
      <c r="ACT7" s="111"/>
      <c r="ACU7" s="111"/>
      <c r="ACV7" s="111"/>
      <c r="ACW7" s="111"/>
      <c r="ACX7" s="111"/>
      <c r="ACY7" s="111"/>
      <c r="ACZ7" s="111"/>
      <c r="ADA7" s="111"/>
      <c r="ADB7" s="111"/>
      <c r="ADC7" s="111"/>
      <c r="ADD7" s="111"/>
      <c r="ADE7" s="111"/>
      <c r="ADF7" s="111"/>
      <c r="ADG7" s="111"/>
      <c r="ADH7" s="111"/>
      <c r="ADI7" s="111"/>
      <c r="ADJ7" s="111"/>
      <c r="ADK7" s="111"/>
      <c r="ADL7" s="111"/>
      <c r="ADM7" s="111"/>
      <c r="ADN7" s="111"/>
      <c r="ADO7" s="111"/>
      <c r="ADP7" s="111"/>
      <c r="ADQ7" s="111"/>
      <c r="ADR7" s="111"/>
      <c r="ADS7" s="111"/>
      <c r="ADT7" s="111"/>
      <c r="ADU7" s="111"/>
      <c r="ADV7" s="111"/>
      <c r="ADW7" s="111"/>
      <c r="ADX7" s="111"/>
      <c r="ADY7" s="111"/>
      <c r="ADZ7" s="111"/>
      <c r="AEA7" s="111"/>
      <c r="AEB7" s="111"/>
      <c r="AEC7" s="111"/>
      <c r="AED7" s="111"/>
      <c r="AEE7" s="111"/>
      <c r="AEF7" s="111"/>
      <c r="AEG7" s="111"/>
      <c r="AEH7" s="111"/>
      <c r="AEI7" s="111"/>
      <c r="AEJ7" s="111"/>
      <c r="AEK7" s="111"/>
      <c r="AEL7" s="111"/>
      <c r="AEM7" s="111"/>
      <c r="AEN7" s="111"/>
      <c r="AEO7" s="111"/>
      <c r="AEP7" s="111"/>
      <c r="AEQ7" s="111"/>
      <c r="AER7" s="111"/>
      <c r="AES7" s="111"/>
      <c r="AET7" s="111"/>
      <c r="AEU7" s="111"/>
      <c r="AEV7" s="111"/>
      <c r="AEW7" s="111"/>
      <c r="AEX7" s="111"/>
      <c r="AEY7" s="111"/>
      <c r="AEZ7" s="111"/>
      <c r="AFA7" s="111"/>
      <c r="AFB7" s="111"/>
      <c r="AFC7" s="111"/>
      <c r="AFD7" s="111"/>
      <c r="AFE7" s="111"/>
      <c r="AFF7" s="111"/>
      <c r="AFG7" s="111"/>
      <c r="AFH7" s="111"/>
      <c r="AFI7" s="111"/>
      <c r="AFJ7" s="111"/>
      <c r="AFK7" s="111"/>
      <c r="AFL7" s="111"/>
      <c r="AFM7" s="111"/>
      <c r="AFN7" s="111"/>
      <c r="AFO7" s="111"/>
      <c r="AFP7" s="111"/>
      <c r="AFQ7" s="111"/>
      <c r="AFR7" s="111"/>
      <c r="AFS7" s="111"/>
      <c r="AFT7" s="111"/>
      <c r="AFU7" s="111"/>
      <c r="AFV7" s="111"/>
      <c r="AFW7" s="111"/>
      <c r="AFX7" s="111"/>
      <c r="AFY7" s="111"/>
      <c r="AFZ7" s="111"/>
      <c r="AGA7" s="111"/>
      <c r="AGB7" s="111"/>
      <c r="AGC7" s="111"/>
      <c r="AGD7" s="111"/>
      <c r="AGE7" s="111"/>
      <c r="AGF7" s="111"/>
      <c r="AGG7" s="111"/>
      <c r="AGH7" s="111"/>
      <c r="AGI7" s="111"/>
      <c r="AGJ7" s="111"/>
      <c r="AGK7" s="111"/>
      <c r="AGL7" s="111"/>
      <c r="AGM7" s="111"/>
      <c r="AGN7" s="111"/>
      <c r="AGO7" s="111"/>
      <c r="AGP7" s="111"/>
      <c r="AGQ7" s="111"/>
      <c r="AGR7" s="111"/>
      <c r="AGS7" s="111"/>
      <c r="AGT7" s="111"/>
      <c r="AGU7" s="111"/>
      <c r="AGV7" s="111"/>
      <c r="AGW7" s="111"/>
      <c r="AGX7" s="111"/>
      <c r="AGY7" s="111"/>
      <c r="AGZ7" s="111"/>
      <c r="AHA7" s="111"/>
      <c r="AHB7" s="111"/>
      <c r="AHC7" s="111"/>
      <c r="AHD7" s="111"/>
      <c r="AHE7" s="111"/>
      <c r="AHF7" s="111"/>
      <c r="AHG7" s="111"/>
      <c r="AHH7" s="111"/>
      <c r="AHI7" s="111"/>
      <c r="AHJ7" s="111"/>
      <c r="AHK7" s="111"/>
      <c r="AHL7" s="111"/>
      <c r="AHM7" s="111"/>
      <c r="AHN7" s="111"/>
      <c r="AHO7" s="111"/>
      <c r="AHP7" s="111"/>
      <c r="AHQ7" s="111"/>
      <c r="AHR7" s="111"/>
      <c r="AHS7" s="111"/>
      <c r="AHT7" s="111"/>
      <c r="AHU7" s="111"/>
      <c r="AHV7" s="111"/>
      <c r="AHW7" s="111"/>
      <c r="AHX7" s="111"/>
      <c r="AHY7" s="111"/>
      <c r="AHZ7" s="111"/>
      <c r="AIA7" s="111"/>
      <c r="AIB7" s="111"/>
      <c r="AIC7" s="111"/>
      <c r="AID7" s="111"/>
      <c r="AIE7" s="111"/>
      <c r="AIF7" s="111"/>
      <c r="AIG7" s="111"/>
      <c r="AIH7" s="111"/>
      <c r="AII7" s="111"/>
      <c r="AIJ7" s="111"/>
      <c r="AIK7" s="111"/>
      <c r="AIL7" s="111"/>
      <c r="AIM7" s="111"/>
      <c r="AIN7" s="111"/>
      <c r="AIO7" s="111"/>
      <c r="AIP7" s="111"/>
      <c r="AIQ7" s="111"/>
      <c r="AIR7" s="111"/>
      <c r="AIS7" s="111"/>
      <c r="AIT7" s="111"/>
      <c r="AIU7" s="111"/>
      <c r="AIV7" s="111"/>
      <c r="AIW7" s="111"/>
      <c r="AIX7" s="111"/>
      <c r="AIY7" s="111"/>
      <c r="AIZ7" s="111"/>
      <c r="AJA7" s="111"/>
      <c r="AJB7" s="111"/>
      <c r="AJC7" s="111"/>
      <c r="AJD7" s="111"/>
      <c r="AJE7" s="111"/>
      <c r="AJF7" s="111"/>
      <c r="AJG7" s="111"/>
      <c r="AJH7" s="111"/>
      <c r="AJI7" s="111"/>
      <c r="AJJ7" s="111"/>
      <c r="AJK7" s="111"/>
      <c r="AJL7" s="111"/>
      <c r="AJM7" s="111"/>
      <c r="AJN7" s="111"/>
      <c r="AJO7" s="111"/>
      <c r="AJP7" s="111"/>
      <c r="AJQ7" s="111"/>
      <c r="AJR7" s="111"/>
      <c r="AJS7" s="111"/>
      <c r="AJT7" s="111"/>
      <c r="AJU7" s="111"/>
      <c r="AJV7" s="111"/>
      <c r="AJW7" s="111"/>
      <c r="AJX7" s="111"/>
      <c r="AJY7" s="111"/>
      <c r="AJZ7" s="111"/>
      <c r="AKA7" s="111"/>
      <c r="AKB7" s="111"/>
      <c r="AKC7" s="111"/>
      <c r="AKD7" s="111"/>
      <c r="AKE7" s="111"/>
      <c r="AKF7" s="111"/>
      <c r="AKG7" s="111"/>
      <c r="AKH7" s="111"/>
      <c r="AKI7" s="111"/>
      <c r="AKJ7" s="111"/>
      <c r="AKK7" s="111"/>
      <c r="AKL7" s="111"/>
      <c r="AKM7" s="111"/>
      <c r="AKN7" s="111"/>
      <c r="AKO7" s="111"/>
      <c r="AKP7" s="111"/>
      <c r="AKQ7" s="111"/>
      <c r="AKR7" s="111"/>
      <c r="AKS7" s="111"/>
      <c r="AKT7" s="111"/>
      <c r="AKU7" s="111"/>
      <c r="AKV7" s="111"/>
      <c r="AKW7" s="111"/>
      <c r="AKX7" s="111"/>
      <c r="AKY7" s="111"/>
      <c r="AKZ7" s="111"/>
      <c r="ALA7" s="111"/>
      <c r="ALB7" s="111"/>
      <c r="ALC7" s="111"/>
      <c r="ALD7" s="111"/>
      <c r="ALE7" s="111"/>
      <c r="ALF7" s="111"/>
      <c r="ALG7" s="111"/>
      <c r="ALH7" s="111"/>
      <c r="ALI7" s="111"/>
      <c r="ALJ7" s="111"/>
      <c r="ALK7" s="111"/>
      <c r="ALL7" s="111"/>
      <c r="ALM7" s="111"/>
      <c r="ALN7" s="111"/>
      <c r="ALO7" s="111"/>
      <c r="ALP7" s="111"/>
      <c r="ALQ7" s="111"/>
      <c r="ALR7" s="111"/>
      <c r="ALS7" s="111"/>
      <c r="ALT7" s="111"/>
      <c r="ALU7" s="111"/>
      <c r="ALV7" s="111"/>
      <c r="ALW7" s="111"/>
      <c r="ALX7" s="111"/>
      <c r="ALY7" s="111"/>
      <c r="ALZ7" s="111"/>
      <c r="AMA7" s="111"/>
      <c r="AMB7" s="111"/>
      <c r="AMC7" s="111"/>
      <c r="AMD7" s="111"/>
      <c r="AME7" s="111"/>
      <c r="AMF7" s="111"/>
      <c r="AMG7" s="111"/>
      <c r="AMH7" s="111"/>
      <c r="AMI7" s="111"/>
      <c r="AMJ7" s="111"/>
      <c r="AMK7" s="111"/>
      <c r="AML7" s="111"/>
      <c r="AMM7" s="111"/>
      <c r="AMN7" s="111"/>
      <c r="AMO7" s="111"/>
      <c r="AMP7" s="111"/>
      <c r="AMQ7" s="111"/>
      <c r="AMR7" s="111"/>
      <c r="AMS7" s="111"/>
      <c r="AMT7" s="111"/>
      <c r="AMU7" s="111"/>
      <c r="AMV7" s="111"/>
      <c r="AMW7" s="111"/>
      <c r="AMX7" s="111"/>
      <c r="AMY7" s="111"/>
      <c r="AMZ7" s="111"/>
      <c r="ANA7" s="111"/>
      <c r="ANB7" s="111"/>
      <c r="ANC7" s="111"/>
      <c r="AND7" s="111"/>
      <c r="ANE7" s="111"/>
      <c r="ANF7" s="111"/>
      <c r="ANG7" s="111"/>
      <c r="ANH7" s="111"/>
      <c r="ANI7" s="111"/>
      <c r="ANJ7" s="111"/>
      <c r="ANK7" s="111"/>
      <c r="ANL7" s="111"/>
      <c r="ANM7" s="111"/>
      <c r="ANN7" s="111"/>
      <c r="ANO7" s="111"/>
      <c r="ANP7" s="111"/>
      <c r="ANQ7" s="111"/>
      <c r="ANR7" s="111"/>
      <c r="ANS7" s="111"/>
      <c r="ANT7" s="111"/>
      <c r="ANU7" s="111"/>
      <c r="ANV7" s="111"/>
      <c r="ANW7" s="111"/>
      <c r="ANX7" s="111"/>
      <c r="ANY7" s="111"/>
      <c r="ANZ7" s="111"/>
      <c r="AOA7" s="111"/>
      <c r="AOB7" s="111"/>
      <c r="AOC7" s="111"/>
      <c r="AOD7" s="111"/>
      <c r="AOE7" s="111"/>
      <c r="AOF7" s="111"/>
      <c r="AOG7" s="111"/>
      <c r="AOH7" s="111"/>
      <c r="AOI7" s="111"/>
      <c r="AOJ7" s="111"/>
      <c r="AOK7" s="111"/>
      <c r="AOL7" s="111"/>
      <c r="AOM7" s="111"/>
      <c r="AON7" s="111"/>
      <c r="AOO7" s="111"/>
      <c r="AOP7" s="111"/>
      <c r="AOQ7" s="111"/>
      <c r="AOR7" s="111"/>
      <c r="AOS7" s="111"/>
      <c r="AOT7" s="111"/>
      <c r="AOU7" s="111"/>
      <c r="AOV7" s="111"/>
      <c r="AOW7" s="111"/>
      <c r="AOX7" s="111"/>
      <c r="AOY7" s="111"/>
      <c r="AOZ7" s="111"/>
      <c r="APA7" s="111"/>
      <c r="APB7" s="111"/>
      <c r="APC7" s="111"/>
      <c r="APD7" s="111"/>
      <c r="APE7" s="111"/>
      <c r="APF7" s="111"/>
      <c r="APG7" s="111"/>
      <c r="APH7" s="111"/>
      <c r="API7" s="111"/>
      <c r="APJ7" s="111"/>
      <c r="APK7" s="111"/>
      <c r="APL7" s="111"/>
      <c r="APM7" s="111"/>
      <c r="APN7" s="111"/>
      <c r="APO7" s="111"/>
      <c r="APP7" s="111"/>
      <c r="APQ7" s="111"/>
      <c r="APR7" s="111"/>
      <c r="APS7" s="111"/>
      <c r="APT7" s="111"/>
      <c r="APU7" s="111"/>
      <c r="APV7" s="111"/>
      <c r="APW7" s="111"/>
      <c r="APX7" s="111"/>
      <c r="APY7" s="111"/>
      <c r="APZ7" s="111"/>
      <c r="AQA7" s="111"/>
      <c r="AQB7" s="111"/>
      <c r="AQC7" s="111"/>
      <c r="AQD7" s="111"/>
      <c r="AQE7" s="111"/>
      <c r="AQF7" s="111"/>
      <c r="AQG7" s="111"/>
      <c r="AQH7" s="111"/>
      <c r="AQI7" s="111"/>
      <c r="AQJ7" s="111"/>
      <c r="AQK7" s="111"/>
      <c r="AQL7" s="111"/>
      <c r="AQM7" s="111"/>
      <c r="AQN7" s="111"/>
      <c r="AQO7" s="111"/>
      <c r="AQP7" s="111"/>
      <c r="AQQ7" s="111"/>
      <c r="AQR7" s="111"/>
      <c r="AQS7" s="111"/>
      <c r="AQT7" s="111"/>
      <c r="AQU7" s="111"/>
      <c r="AQV7" s="111"/>
      <c r="AQW7" s="111"/>
      <c r="AQX7" s="111"/>
      <c r="AQY7" s="111"/>
      <c r="AQZ7" s="111"/>
      <c r="ARA7" s="111"/>
      <c r="ARB7" s="111"/>
      <c r="ARC7" s="111"/>
      <c r="ARD7" s="111"/>
      <c r="ARE7" s="111"/>
      <c r="ARF7" s="111"/>
      <c r="ARG7" s="111"/>
      <c r="ARH7" s="111"/>
      <c r="ARI7" s="111"/>
      <c r="ARJ7" s="111"/>
      <c r="ARK7" s="111"/>
      <c r="ARL7" s="111"/>
      <c r="ARM7" s="111"/>
      <c r="ARN7" s="111"/>
      <c r="ARO7" s="111"/>
      <c r="ARP7" s="111"/>
      <c r="ARQ7" s="111"/>
      <c r="ARR7" s="111"/>
      <c r="ARS7" s="111"/>
      <c r="ART7" s="111"/>
      <c r="ARU7" s="111"/>
      <c r="ARV7" s="111"/>
      <c r="ARW7" s="111"/>
      <c r="ARX7" s="111"/>
      <c r="ARY7" s="111"/>
      <c r="ARZ7" s="111"/>
      <c r="ASA7" s="111"/>
      <c r="ASB7" s="111"/>
      <c r="ASC7" s="111"/>
      <c r="ASD7" s="111"/>
      <c r="ASE7" s="111"/>
      <c r="ASF7" s="111"/>
      <c r="ASG7" s="111"/>
      <c r="ASH7" s="111"/>
      <c r="ASI7" s="111"/>
      <c r="ASJ7" s="111"/>
      <c r="ASK7" s="111"/>
      <c r="ASL7" s="111"/>
      <c r="ASM7" s="111"/>
      <c r="ASN7" s="111"/>
      <c r="ASO7" s="111"/>
      <c r="ASP7" s="111"/>
      <c r="ASQ7" s="111"/>
      <c r="ASR7" s="111"/>
      <c r="ASS7" s="111"/>
      <c r="AST7" s="111"/>
      <c r="ASU7" s="111"/>
      <c r="ASV7" s="111"/>
      <c r="ASW7" s="111"/>
      <c r="ASX7" s="111"/>
      <c r="ASY7" s="111"/>
      <c r="ASZ7" s="111"/>
      <c r="ATA7" s="111"/>
      <c r="ATB7" s="111"/>
      <c r="ATC7" s="111"/>
      <c r="ATD7" s="111"/>
      <c r="ATE7" s="111"/>
      <c r="ATF7" s="111"/>
      <c r="ATG7" s="111"/>
      <c r="ATH7" s="111"/>
      <c r="ATI7" s="111"/>
      <c r="ATJ7" s="111"/>
      <c r="ATK7" s="111"/>
      <c r="ATL7" s="111"/>
      <c r="ATM7" s="111"/>
      <c r="ATN7" s="111"/>
      <c r="ATO7" s="111"/>
      <c r="ATP7" s="111"/>
      <c r="ATQ7" s="111"/>
      <c r="ATR7" s="111"/>
      <c r="ATS7" s="111"/>
      <c r="ATT7" s="111"/>
      <c r="ATU7" s="111"/>
      <c r="ATV7" s="111"/>
      <c r="ATW7" s="111"/>
      <c r="ATX7" s="111"/>
      <c r="ATY7" s="111"/>
      <c r="ATZ7" s="111"/>
      <c r="AUA7" s="111"/>
      <c r="AUB7" s="111"/>
      <c r="AUC7" s="111"/>
      <c r="AUD7" s="111"/>
      <c r="AUE7" s="111"/>
      <c r="AUF7" s="111"/>
      <c r="AUG7" s="111"/>
      <c r="AUH7" s="111"/>
      <c r="AUI7" s="111"/>
      <c r="AUJ7" s="111"/>
      <c r="AUK7" s="111"/>
      <c r="AUL7" s="111"/>
      <c r="AUM7" s="111"/>
      <c r="AUN7" s="111"/>
      <c r="AUO7" s="111"/>
      <c r="AUP7" s="111"/>
      <c r="AUQ7" s="111"/>
      <c r="AUR7" s="111"/>
      <c r="AUS7" s="111"/>
      <c r="AUT7" s="111"/>
      <c r="AUU7" s="111"/>
      <c r="AUV7" s="111"/>
      <c r="AUW7" s="111"/>
      <c r="AUX7" s="111"/>
      <c r="AUY7" s="111"/>
      <c r="AUZ7" s="111"/>
      <c r="AVA7" s="111"/>
      <c r="AVB7" s="111"/>
      <c r="AVC7" s="111"/>
      <c r="AVD7" s="111"/>
      <c r="AVE7" s="111"/>
      <c r="AVF7" s="111"/>
      <c r="AVG7" s="111"/>
      <c r="AVH7" s="111"/>
      <c r="AVI7" s="111"/>
      <c r="AVJ7" s="111"/>
      <c r="AVK7" s="111"/>
      <c r="AVL7" s="111"/>
      <c r="AVM7" s="111"/>
      <c r="AVN7" s="111"/>
      <c r="AVO7" s="111"/>
      <c r="AVP7" s="111"/>
      <c r="AVQ7" s="111"/>
      <c r="AVR7" s="111"/>
      <c r="AVS7" s="111"/>
      <c r="AVT7" s="111"/>
      <c r="AVU7" s="111"/>
      <c r="AVV7" s="111"/>
      <c r="AVW7" s="111"/>
      <c r="AVX7" s="111"/>
      <c r="AVY7" s="111"/>
      <c r="AVZ7" s="111"/>
      <c r="AWA7" s="111"/>
      <c r="AWB7" s="111"/>
      <c r="AWC7" s="111"/>
      <c r="AWD7" s="111"/>
      <c r="AWE7" s="111"/>
      <c r="AWF7" s="111"/>
      <c r="AWG7" s="111"/>
      <c r="AWH7" s="111"/>
      <c r="AWI7" s="111"/>
      <c r="AWJ7" s="111"/>
      <c r="AWK7" s="111"/>
      <c r="AWL7" s="111"/>
      <c r="AWM7" s="111"/>
      <c r="AWN7" s="111"/>
      <c r="AWO7" s="111"/>
      <c r="AWP7" s="111"/>
      <c r="AWQ7" s="111"/>
      <c r="AWR7" s="111"/>
      <c r="AWS7" s="111"/>
      <c r="AWT7" s="111"/>
      <c r="AWU7" s="111"/>
      <c r="AWV7" s="111"/>
      <c r="AWW7" s="111"/>
      <c r="AWX7" s="111"/>
      <c r="AWY7" s="111"/>
      <c r="AWZ7" s="111"/>
      <c r="AXA7" s="111"/>
      <c r="AXB7" s="111"/>
      <c r="AXC7" s="111"/>
      <c r="AXD7" s="111"/>
      <c r="AXE7" s="111"/>
      <c r="AXF7" s="111"/>
      <c r="AXG7" s="111"/>
      <c r="AXH7" s="111"/>
      <c r="AXI7" s="111"/>
      <c r="AXJ7" s="111"/>
      <c r="AXK7" s="111"/>
      <c r="AXL7" s="111"/>
      <c r="AXM7" s="111"/>
      <c r="AXN7" s="111"/>
      <c r="AXO7" s="111"/>
      <c r="AXP7" s="111"/>
      <c r="AXQ7" s="111"/>
      <c r="AXR7" s="111"/>
      <c r="AXS7" s="111"/>
      <c r="AXT7" s="111"/>
      <c r="AXU7" s="111"/>
      <c r="AXV7" s="111"/>
      <c r="AXW7" s="111"/>
      <c r="AXX7" s="111"/>
      <c r="AXY7" s="111"/>
      <c r="AXZ7" s="111"/>
      <c r="AYA7" s="111"/>
      <c r="AYB7" s="111"/>
      <c r="AYC7" s="111"/>
      <c r="AYD7" s="111"/>
      <c r="AYE7" s="111"/>
      <c r="AYF7" s="111"/>
      <c r="AYG7" s="111"/>
      <c r="AYH7" s="111"/>
      <c r="AYI7" s="111"/>
      <c r="AYJ7" s="111"/>
      <c r="AYK7" s="111"/>
      <c r="AYL7" s="111"/>
      <c r="AYM7" s="111"/>
      <c r="AYN7" s="111"/>
      <c r="AYO7" s="111"/>
      <c r="AYP7" s="111"/>
      <c r="AYQ7" s="111"/>
      <c r="AYR7" s="111"/>
      <c r="AYS7" s="111"/>
      <c r="AYT7" s="111"/>
      <c r="AYU7" s="111"/>
      <c r="AYV7" s="111"/>
      <c r="AYW7" s="111"/>
      <c r="AYX7" s="111"/>
      <c r="AYY7" s="111"/>
      <c r="AYZ7" s="111"/>
      <c r="AZA7" s="111"/>
      <c r="AZB7" s="111"/>
      <c r="AZC7" s="111"/>
      <c r="AZD7" s="111"/>
      <c r="AZE7" s="111"/>
      <c r="AZF7" s="111"/>
      <c r="AZG7" s="111"/>
      <c r="AZH7" s="111"/>
      <c r="AZI7" s="111"/>
      <c r="AZJ7" s="111"/>
      <c r="AZK7" s="111"/>
      <c r="AZL7" s="111"/>
      <c r="AZM7" s="111"/>
      <c r="AZN7" s="111"/>
      <c r="AZO7" s="111"/>
      <c r="AZP7" s="111"/>
      <c r="AZQ7" s="111"/>
      <c r="AZR7" s="111"/>
      <c r="AZS7" s="111"/>
      <c r="AZT7" s="111"/>
      <c r="AZU7" s="111"/>
      <c r="AZV7" s="111"/>
      <c r="AZW7" s="111"/>
      <c r="AZX7" s="111"/>
      <c r="AZY7" s="111"/>
      <c r="AZZ7" s="111"/>
      <c r="BAA7" s="111"/>
      <c r="BAB7" s="111"/>
      <c r="BAC7" s="111"/>
      <c r="BAD7" s="111"/>
      <c r="BAE7" s="111"/>
      <c r="BAF7" s="111"/>
      <c r="BAG7" s="111"/>
      <c r="BAH7" s="111"/>
      <c r="BAI7" s="111"/>
      <c r="BAJ7" s="111"/>
      <c r="BAK7" s="111"/>
      <c r="BAL7" s="111"/>
      <c r="BAM7" s="111"/>
      <c r="BAN7" s="111"/>
      <c r="BAO7" s="111"/>
      <c r="BAP7" s="111"/>
      <c r="BAQ7" s="111"/>
      <c r="BAR7" s="111"/>
      <c r="BAS7" s="111"/>
      <c r="BAT7" s="111"/>
      <c r="BAU7" s="111"/>
      <c r="BAV7" s="111"/>
      <c r="BAW7" s="111"/>
      <c r="BAX7" s="111"/>
      <c r="BAY7" s="111"/>
      <c r="BAZ7" s="111"/>
      <c r="BBA7" s="111"/>
      <c r="BBB7" s="111"/>
      <c r="BBC7" s="111"/>
      <c r="BBD7" s="111"/>
      <c r="BBE7" s="111"/>
      <c r="BBF7" s="111"/>
      <c r="BBG7" s="111"/>
      <c r="BBH7" s="111"/>
      <c r="BBI7" s="111"/>
      <c r="BBJ7" s="111"/>
      <c r="BBK7" s="111"/>
      <c r="BBL7" s="111"/>
      <c r="BBM7" s="111"/>
      <c r="BBN7" s="111"/>
      <c r="BBO7" s="111"/>
      <c r="BBP7" s="111"/>
      <c r="BBQ7" s="111"/>
      <c r="BBR7" s="111"/>
      <c r="BBS7" s="111"/>
      <c r="BBT7" s="111"/>
      <c r="BBU7" s="111"/>
      <c r="BBV7" s="111"/>
      <c r="BBW7" s="111"/>
      <c r="BBX7" s="111"/>
      <c r="BBY7" s="111"/>
      <c r="BBZ7" s="111"/>
      <c r="BCA7" s="111"/>
      <c r="BCB7" s="111"/>
      <c r="BCC7" s="111"/>
      <c r="BCD7" s="111"/>
      <c r="BCE7" s="111"/>
      <c r="BCF7" s="111"/>
      <c r="BCG7" s="111"/>
      <c r="BCH7" s="111"/>
      <c r="BCI7" s="111"/>
      <c r="BCJ7" s="111"/>
      <c r="BCK7" s="111"/>
      <c r="BCL7" s="111"/>
      <c r="BCM7" s="111"/>
      <c r="BCN7" s="111"/>
      <c r="BCO7" s="111"/>
      <c r="BCP7" s="111"/>
      <c r="BCQ7" s="111"/>
      <c r="BCR7" s="111"/>
      <c r="BCS7" s="111"/>
      <c r="BCT7" s="111"/>
      <c r="BCU7" s="111"/>
      <c r="BCV7" s="111"/>
      <c r="BCW7" s="111"/>
      <c r="BCX7" s="111"/>
      <c r="BCY7" s="111"/>
      <c r="BCZ7" s="111"/>
      <c r="BDA7" s="111"/>
      <c r="BDB7" s="111"/>
      <c r="BDC7" s="111"/>
      <c r="BDD7" s="111"/>
      <c r="BDE7" s="111"/>
      <c r="BDF7" s="111"/>
      <c r="BDG7" s="111"/>
      <c r="BDH7" s="111"/>
      <c r="BDI7" s="111"/>
      <c r="BDJ7" s="111"/>
      <c r="BDK7" s="111"/>
      <c r="BDL7" s="111"/>
      <c r="BDM7" s="111"/>
      <c r="BDN7" s="111"/>
      <c r="BDO7" s="111"/>
      <c r="BDP7" s="111"/>
      <c r="BDQ7" s="111"/>
      <c r="BDR7" s="111"/>
      <c r="BDS7" s="111"/>
      <c r="BDT7" s="111"/>
      <c r="BDU7" s="111"/>
      <c r="BDV7" s="111"/>
      <c r="BDW7" s="111"/>
      <c r="BDX7" s="111"/>
      <c r="BDY7" s="111"/>
      <c r="BDZ7" s="111"/>
      <c r="BEA7" s="111"/>
      <c r="BEB7" s="111"/>
      <c r="BEC7" s="111"/>
      <c r="BED7" s="111"/>
      <c r="BEE7" s="111"/>
      <c r="BEF7" s="111"/>
      <c r="BEG7" s="111"/>
      <c r="BEH7" s="111"/>
      <c r="BEI7" s="111"/>
      <c r="BEJ7" s="111"/>
      <c r="BEK7" s="111"/>
      <c r="BEL7" s="111"/>
      <c r="BEM7" s="111"/>
      <c r="BEN7" s="111"/>
      <c r="BEO7" s="111"/>
      <c r="BEP7" s="111"/>
      <c r="BEQ7" s="111"/>
      <c r="BER7" s="111"/>
      <c r="BES7" s="111"/>
      <c r="BET7" s="111"/>
      <c r="BEU7" s="111"/>
      <c r="BEV7" s="111"/>
      <c r="BEW7" s="111"/>
      <c r="BEX7" s="111"/>
      <c r="BEY7" s="111"/>
      <c r="BEZ7" s="111"/>
      <c r="BFA7" s="111"/>
      <c r="BFB7" s="111"/>
      <c r="BFC7" s="111"/>
      <c r="BFD7" s="111"/>
      <c r="BFE7" s="111"/>
      <c r="BFF7" s="111"/>
      <c r="BFG7" s="111"/>
      <c r="BFH7" s="111"/>
      <c r="BFI7" s="111"/>
      <c r="BFJ7" s="111"/>
      <c r="BFK7" s="111"/>
      <c r="BFL7" s="111"/>
      <c r="BFM7" s="111"/>
      <c r="BFN7" s="111"/>
      <c r="BFO7" s="111"/>
      <c r="BFP7" s="111"/>
      <c r="BFQ7" s="111"/>
      <c r="BFR7" s="111"/>
      <c r="BFS7" s="111"/>
      <c r="BFT7" s="111"/>
      <c r="BFU7" s="111"/>
      <c r="BFV7" s="111"/>
      <c r="BFW7" s="111"/>
      <c r="BFX7" s="111"/>
      <c r="BFY7" s="111"/>
      <c r="BFZ7" s="111"/>
      <c r="BGA7" s="111"/>
      <c r="BGB7" s="111"/>
      <c r="BGC7" s="111"/>
      <c r="BGD7" s="111"/>
      <c r="BGE7" s="111"/>
      <c r="BGF7" s="111"/>
      <c r="BGG7" s="111"/>
      <c r="BGH7" s="111"/>
      <c r="BGI7" s="111"/>
      <c r="BGJ7" s="111"/>
      <c r="BGK7" s="111"/>
      <c r="BGL7" s="111"/>
      <c r="BGM7" s="111"/>
      <c r="BGN7" s="111"/>
      <c r="BGO7" s="111"/>
      <c r="BGP7" s="111"/>
      <c r="BGQ7" s="111"/>
      <c r="BGR7" s="111"/>
      <c r="BGS7" s="111"/>
      <c r="BGT7" s="111"/>
      <c r="BGU7" s="111"/>
      <c r="BGV7" s="111"/>
      <c r="BGW7" s="111"/>
      <c r="BGX7" s="111"/>
      <c r="BGY7" s="111"/>
      <c r="BGZ7" s="111"/>
      <c r="BHA7" s="111"/>
      <c r="BHB7" s="111"/>
      <c r="BHC7" s="111"/>
      <c r="BHD7" s="111"/>
      <c r="BHE7" s="111"/>
      <c r="BHF7" s="111"/>
      <c r="BHG7" s="111"/>
      <c r="BHH7" s="111"/>
      <c r="BHI7" s="111"/>
      <c r="BHJ7" s="111"/>
      <c r="BHK7" s="111"/>
      <c r="BHL7" s="111"/>
      <c r="BHM7" s="111"/>
      <c r="BHN7" s="111"/>
      <c r="BHO7" s="111"/>
      <c r="BHP7" s="111"/>
      <c r="BHQ7" s="111"/>
      <c r="BHR7" s="111"/>
      <c r="BHS7" s="111"/>
      <c r="BHT7" s="111"/>
      <c r="BHU7" s="111"/>
      <c r="BHV7" s="111"/>
      <c r="BHW7" s="111"/>
      <c r="BHX7" s="111"/>
      <c r="BHY7" s="111"/>
      <c r="BHZ7" s="111"/>
      <c r="BIA7" s="111"/>
      <c r="BIB7" s="111"/>
      <c r="BIC7" s="111"/>
      <c r="BID7" s="111"/>
      <c r="BIE7" s="111"/>
      <c r="BIF7" s="111"/>
      <c r="BIG7" s="111"/>
      <c r="BIH7" s="111"/>
      <c r="BII7" s="111"/>
      <c r="BIJ7" s="111"/>
      <c r="BIK7" s="111"/>
      <c r="BIL7" s="111"/>
      <c r="BIM7" s="111"/>
      <c r="BIN7" s="111"/>
      <c r="BIO7" s="111"/>
      <c r="BIP7" s="111"/>
      <c r="BIQ7" s="111"/>
      <c r="BIR7" s="111"/>
      <c r="BIS7" s="111"/>
      <c r="BIT7" s="111"/>
      <c r="BIU7" s="111"/>
      <c r="BIV7" s="111"/>
      <c r="BIW7" s="111"/>
      <c r="BIX7" s="111"/>
      <c r="BIY7" s="111"/>
      <c r="BIZ7" s="111"/>
      <c r="BJA7" s="111"/>
      <c r="BJB7" s="111"/>
      <c r="BJC7" s="111"/>
      <c r="BJD7" s="111"/>
      <c r="BJE7" s="111"/>
      <c r="BJF7" s="111"/>
      <c r="BJG7" s="111"/>
      <c r="BJH7" s="111"/>
      <c r="BJI7" s="111"/>
      <c r="BJJ7" s="111"/>
      <c r="BJK7" s="111"/>
      <c r="BJL7" s="111"/>
      <c r="BJM7" s="111"/>
      <c r="BJN7" s="111"/>
      <c r="BJO7" s="111"/>
      <c r="BJP7" s="111"/>
      <c r="BJQ7" s="111"/>
      <c r="BJR7" s="111"/>
      <c r="BJS7" s="111"/>
      <c r="BJT7" s="111"/>
      <c r="BJU7" s="111"/>
      <c r="BJV7" s="111"/>
      <c r="BJW7" s="111"/>
      <c r="BJX7" s="111"/>
      <c r="BJY7" s="111"/>
      <c r="BJZ7" s="111"/>
      <c r="BKA7" s="111"/>
      <c r="BKB7" s="111"/>
      <c r="BKC7" s="111"/>
      <c r="BKD7" s="111"/>
      <c r="BKE7" s="111"/>
      <c r="BKF7" s="111"/>
      <c r="BKG7" s="111"/>
      <c r="BKH7" s="111"/>
      <c r="BKI7" s="111"/>
      <c r="BKJ7" s="111"/>
      <c r="BKK7" s="111"/>
      <c r="BKL7" s="111"/>
      <c r="BKM7" s="111"/>
      <c r="BKN7" s="111"/>
      <c r="BKO7" s="111"/>
      <c r="BKP7" s="111"/>
      <c r="BKQ7" s="111"/>
      <c r="BKR7" s="111"/>
      <c r="BKS7" s="111"/>
      <c r="BKT7" s="111"/>
      <c r="BKU7" s="111"/>
      <c r="BKV7" s="111"/>
      <c r="BKW7" s="111"/>
      <c r="BKX7" s="111"/>
      <c r="BKY7" s="111"/>
      <c r="BKZ7" s="111"/>
      <c r="BLA7" s="111"/>
      <c r="BLB7" s="111"/>
      <c r="BLC7" s="111"/>
      <c r="BLD7" s="111"/>
      <c r="BLE7" s="111"/>
      <c r="BLF7" s="111"/>
      <c r="BLG7" s="111"/>
      <c r="BLH7" s="111"/>
      <c r="BLI7" s="111"/>
      <c r="BLJ7" s="111"/>
      <c r="BLK7" s="111"/>
      <c r="BLL7" s="111"/>
      <c r="BLM7" s="111"/>
      <c r="BLN7" s="111"/>
      <c r="BLO7" s="111"/>
      <c r="BLP7" s="111"/>
      <c r="BLQ7" s="111"/>
      <c r="BLR7" s="111"/>
      <c r="BLS7" s="111"/>
      <c r="BLT7" s="111"/>
      <c r="BLU7" s="111"/>
      <c r="BLV7" s="111"/>
      <c r="BLW7" s="111"/>
      <c r="BLX7" s="111"/>
      <c r="BLY7" s="111"/>
      <c r="BLZ7" s="111"/>
      <c r="BMA7" s="111"/>
      <c r="BMB7" s="111"/>
      <c r="BMC7" s="111"/>
      <c r="BMD7" s="111"/>
      <c r="BME7" s="111"/>
      <c r="BMF7" s="111"/>
      <c r="BMG7" s="111"/>
      <c r="BMH7" s="111"/>
      <c r="BMI7" s="111"/>
      <c r="BMJ7" s="111"/>
      <c r="BMK7" s="111"/>
      <c r="BML7" s="111"/>
      <c r="BMM7" s="111"/>
      <c r="BMN7" s="111"/>
      <c r="BMO7" s="111"/>
      <c r="BMP7" s="111"/>
      <c r="BMQ7" s="111"/>
      <c r="BMR7" s="111"/>
      <c r="BMS7" s="111"/>
      <c r="BMT7" s="111"/>
      <c r="BMU7" s="111"/>
      <c r="BMV7" s="111"/>
      <c r="BMW7" s="111"/>
      <c r="BMX7" s="111"/>
      <c r="BMY7" s="111"/>
      <c r="BMZ7" s="111"/>
      <c r="BNA7" s="111"/>
      <c r="BNB7" s="111"/>
      <c r="BNC7" s="111"/>
      <c r="BND7" s="111"/>
      <c r="BNE7" s="111"/>
      <c r="BNF7" s="111"/>
      <c r="BNG7" s="111"/>
      <c r="BNH7" s="111"/>
      <c r="BNI7" s="111"/>
      <c r="BNJ7" s="111"/>
      <c r="BNK7" s="111"/>
      <c r="BNL7" s="111"/>
      <c r="BNM7" s="111"/>
      <c r="BNN7" s="111"/>
      <c r="BNO7" s="111"/>
      <c r="BNP7" s="111"/>
      <c r="BNQ7" s="111"/>
      <c r="BNR7" s="111"/>
      <c r="BNS7" s="111"/>
      <c r="BNT7" s="111"/>
      <c r="BNU7" s="111"/>
      <c r="BNV7" s="111"/>
      <c r="BNW7" s="111"/>
      <c r="BNX7" s="111"/>
      <c r="BNY7" s="111"/>
      <c r="BNZ7" s="111"/>
      <c r="BOA7" s="111"/>
      <c r="BOB7" s="111"/>
      <c r="BOC7" s="111"/>
      <c r="BOD7" s="111"/>
      <c r="BOE7" s="111"/>
      <c r="BOF7" s="111"/>
      <c r="BOG7" s="111"/>
      <c r="BOH7" s="111"/>
      <c r="BOI7" s="111"/>
      <c r="BOJ7" s="111"/>
      <c r="BOK7" s="111"/>
      <c r="BOL7" s="111"/>
      <c r="BOM7" s="111"/>
      <c r="BON7" s="111"/>
      <c r="BOO7" s="111"/>
      <c r="BOP7" s="111"/>
      <c r="BOQ7" s="111"/>
      <c r="BOR7" s="111"/>
      <c r="BOS7" s="111"/>
      <c r="BOT7" s="111"/>
      <c r="BOU7" s="111"/>
      <c r="BOV7" s="111"/>
      <c r="BOW7" s="111"/>
      <c r="BOX7" s="111"/>
      <c r="BOY7" s="111"/>
      <c r="BOZ7" s="111"/>
      <c r="BPA7" s="111"/>
      <c r="BPB7" s="111"/>
      <c r="BPC7" s="111"/>
      <c r="BPD7" s="111"/>
      <c r="BPE7" s="111"/>
      <c r="BPF7" s="111"/>
      <c r="BPG7" s="111"/>
      <c r="BPH7" s="111"/>
      <c r="BPI7" s="111"/>
      <c r="BPJ7" s="111"/>
      <c r="BPK7" s="111"/>
      <c r="BPL7" s="111"/>
      <c r="BPM7" s="111"/>
      <c r="BPN7" s="111"/>
      <c r="BPO7" s="111"/>
      <c r="BPP7" s="111"/>
      <c r="BPQ7" s="111"/>
      <c r="BPR7" s="111"/>
      <c r="BPS7" s="111"/>
      <c r="BPT7" s="111"/>
      <c r="BPU7" s="111"/>
      <c r="BPV7" s="111"/>
      <c r="BPW7" s="111"/>
      <c r="BPX7" s="111"/>
      <c r="BPY7" s="111"/>
      <c r="BPZ7" s="111"/>
      <c r="BQA7" s="111"/>
      <c r="BQB7" s="111"/>
      <c r="BQC7" s="111"/>
      <c r="BQD7" s="111"/>
      <c r="BQE7" s="111"/>
      <c r="BQF7" s="111"/>
      <c r="BQG7" s="111"/>
      <c r="BQH7" s="111"/>
      <c r="BQI7" s="111"/>
      <c r="BQJ7" s="111"/>
      <c r="BQK7" s="111"/>
      <c r="BQL7" s="111"/>
      <c r="BQM7" s="111"/>
      <c r="BQN7" s="111"/>
      <c r="BQO7" s="111"/>
      <c r="BQP7" s="111"/>
      <c r="BQQ7" s="111"/>
      <c r="BQR7" s="111"/>
      <c r="BQS7" s="111"/>
      <c r="BQT7" s="111"/>
      <c r="BQU7" s="111"/>
      <c r="BQV7" s="111"/>
      <c r="BQW7" s="111"/>
      <c r="BQX7" s="111"/>
      <c r="BQY7" s="111"/>
      <c r="BQZ7" s="111"/>
      <c r="BRA7" s="111"/>
      <c r="BRB7" s="111"/>
      <c r="BRC7" s="111"/>
      <c r="BRD7" s="111"/>
      <c r="BRE7" s="111"/>
      <c r="BRF7" s="111"/>
      <c r="BRG7" s="111"/>
      <c r="BRH7" s="111"/>
      <c r="BRI7" s="111"/>
      <c r="BRJ7" s="111"/>
      <c r="BRK7" s="111"/>
      <c r="BRL7" s="111"/>
      <c r="BRM7" s="111"/>
      <c r="BRN7" s="111"/>
      <c r="BRO7" s="111"/>
      <c r="BRP7" s="111"/>
      <c r="BRQ7" s="111"/>
      <c r="BRR7" s="111"/>
      <c r="BRS7" s="111"/>
      <c r="BRT7" s="111"/>
      <c r="BRU7" s="111"/>
      <c r="BRV7" s="111"/>
      <c r="BRW7" s="111"/>
      <c r="BRX7" s="111"/>
      <c r="BRY7" s="111"/>
      <c r="BRZ7" s="111"/>
      <c r="BSA7" s="111"/>
      <c r="BSB7" s="111"/>
      <c r="BSC7" s="111"/>
      <c r="BSD7" s="111"/>
      <c r="BSE7" s="111"/>
      <c r="BSF7" s="111"/>
      <c r="BSG7" s="111"/>
      <c r="BSH7" s="111"/>
      <c r="BSI7" s="111"/>
      <c r="BSJ7" s="111"/>
      <c r="BSK7" s="111"/>
      <c r="BSL7" s="111"/>
      <c r="BSM7" s="111"/>
      <c r="BSN7" s="111"/>
      <c r="BSO7" s="111"/>
      <c r="BSP7" s="111"/>
      <c r="BSQ7" s="111"/>
      <c r="BSR7" s="111"/>
      <c r="BSS7" s="111"/>
      <c r="BST7" s="111"/>
      <c r="BSU7" s="111"/>
      <c r="BSV7" s="111"/>
      <c r="BSW7" s="111"/>
      <c r="BSX7" s="111"/>
      <c r="BSY7" s="111"/>
      <c r="BSZ7" s="111"/>
      <c r="BTA7" s="111"/>
      <c r="BTB7" s="111"/>
      <c r="BTC7" s="111"/>
      <c r="BTD7" s="111"/>
      <c r="BTE7" s="111"/>
      <c r="BTF7" s="111"/>
      <c r="BTG7" s="111"/>
      <c r="BTH7" s="111"/>
      <c r="BTI7" s="111"/>
      <c r="BTJ7" s="111"/>
      <c r="BTK7" s="111"/>
      <c r="BTL7" s="111"/>
      <c r="BTM7" s="111"/>
      <c r="BTN7" s="111"/>
      <c r="BTO7" s="111"/>
      <c r="BTP7" s="111"/>
      <c r="BTQ7" s="111"/>
      <c r="BTR7" s="111"/>
      <c r="BTS7" s="111"/>
      <c r="BTT7" s="111"/>
      <c r="BTU7" s="111"/>
      <c r="BTV7" s="111"/>
      <c r="BTW7" s="111"/>
      <c r="BTX7" s="111"/>
      <c r="BTY7" s="111"/>
      <c r="BTZ7" s="111"/>
      <c r="BUA7" s="111"/>
      <c r="BUB7" s="111"/>
      <c r="BUC7" s="111"/>
      <c r="BUD7" s="111"/>
      <c r="BUE7" s="111"/>
      <c r="BUF7" s="111"/>
      <c r="BUG7" s="111"/>
      <c r="BUH7" s="111"/>
      <c r="BUI7" s="111"/>
      <c r="BUJ7" s="111"/>
      <c r="BUK7" s="111"/>
      <c r="BUL7" s="111"/>
      <c r="BUM7" s="111"/>
      <c r="BUN7" s="111"/>
      <c r="BUO7" s="111"/>
      <c r="BUP7" s="111"/>
      <c r="BUQ7" s="111"/>
      <c r="BUR7" s="111"/>
      <c r="BUS7" s="111"/>
      <c r="BUT7" s="111"/>
      <c r="BUU7" s="111"/>
      <c r="BUV7" s="111"/>
      <c r="BUW7" s="111"/>
      <c r="BUX7" s="111"/>
      <c r="BUY7" s="111"/>
      <c r="BUZ7" s="111"/>
      <c r="BVA7" s="111"/>
      <c r="BVB7" s="111"/>
      <c r="BVC7" s="111"/>
      <c r="BVD7" s="111"/>
      <c r="BVE7" s="111"/>
      <c r="BVF7" s="111"/>
      <c r="BVG7" s="111"/>
      <c r="BVH7" s="111"/>
      <c r="BVI7" s="111"/>
      <c r="BVJ7" s="111"/>
      <c r="BVK7" s="111"/>
      <c r="BVL7" s="111"/>
      <c r="BVM7" s="111"/>
      <c r="BVN7" s="111"/>
      <c r="BVO7" s="111"/>
      <c r="BVP7" s="111"/>
      <c r="BVQ7" s="111"/>
      <c r="BVR7" s="111"/>
      <c r="BVS7" s="111"/>
      <c r="BVT7" s="111"/>
      <c r="BVU7" s="111"/>
      <c r="BVV7" s="111"/>
      <c r="BVW7" s="111"/>
      <c r="BVX7" s="111"/>
      <c r="BVY7" s="111"/>
      <c r="BVZ7" s="111"/>
      <c r="BWA7" s="111"/>
      <c r="BWB7" s="111"/>
      <c r="BWC7" s="111"/>
      <c r="BWD7" s="111"/>
      <c r="BWE7" s="111"/>
      <c r="BWF7" s="111"/>
      <c r="BWG7" s="111"/>
      <c r="BWH7" s="111"/>
      <c r="BWI7" s="111"/>
      <c r="BWJ7" s="111"/>
      <c r="BWK7" s="111"/>
      <c r="BWL7" s="111"/>
      <c r="BWM7" s="111"/>
      <c r="BWN7" s="111"/>
      <c r="BWO7" s="111"/>
      <c r="BWP7" s="111"/>
      <c r="BWQ7" s="111"/>
      <c r="BWR7" s="111"/>
      <c r="BWS7" s="111"/>
      <c r="BWT7" s="111"/>
      <c r="BWU7" s="111"/>
      <c r="BWV7" s="111"/>
      <c r="BWW7" s="111"/>
      <c r="BWX7" s="111"/>
      <c r="BWY7" s="111"/>
      <c r="BWZ7" s="111"/>
      <c r="BXA7" s="111"/>
      <c r="BXB7" s="111"/>
      <c r="BXC7" s="111"/>
      <c r="BXD7" s="111"/>
      <c r="BXE7" s="111"/>
      <c r="BXF7" s="111"/>
      <c r="BXG7" s="111"/>
      <c r="BXH7" s="111"/>
      <c r="BXI7" s="111"/>
      <c r="BXJ7" s="111"/>
      <c r="BXK7" s="111"/>
      <c r="BXL7" s="111"/>
      <c r="BXM7" s="111"/>
      <c r="BXN7" s="111"/>
      <c r="BXO7" s="111"/>
      <c r="BXP7" s="111"/>
      <c r="BXQ7" s="111"/>
      <c r="BXR7" s="111"/>
      <c r="BXS7" s="111"/>
      <c r="BXT7" s="111"/>
      <c r="BXU7" s="111"/>
      <c r="BXV7" s="111"/>
      <c r="BXW7" s="111"/>
      <c r="BXX7" s="111"/>
      <c r="BXY7" s="111"/>
      <c r="BXZ7" s="111"/>
      <c r="BYA7" s="111"/>
      <c r="BYB7" s="111"/>
      <c r="BYC7" s="111"/>
      <c r="BYD7" s="111"/>
      <c r="BYE7" s="111"/>
      <c r="BYF7" s="111"/>
      <c r="BYG7" s="111"/>
      <c r="BYH7" s="111"/>
      <c r="BYI7" s="111"/>
      <c r="BYJ7" s="111"/>
      <c r="BYK7" s="111"/>
      <c r="BYL7" s="111"/>
      <c r="BYM7" s="111"/>
      <c r="BYN7" s="111"/>
      <c r="BYO7" s="111"/>
      <c r="BYP7" s="111"/>
      <c r="BYQ7" s="111"/>
      <c r="BYR7" s="111"/>
      <c r="BYS7" s="111"/>
      <c r="BYT7" s="111"/>
      <c r="BYU7" s="111"/>
      <c r="BYV7" s="111"/>
      <c r="BYW7" s="111"/>
      <c r="BYX7" s="111"/>
      <c r="BYY7" s="111"/>
      <c r="BYZ7" s="111"/>
      <c r="BZA7" s="111"/>
      <c r="BZB7" s="111"/>
      <c r="BZC7" s="111"/>
      <c r="BZD7" s="111"/>
      <c r="BZE7" s="111"/>
      <c r="BZF7" s="111"/>
      <c r="BZG7" s="111"/>
      <c r="BZH7" s="111"/>
      <c r="BZI7" s="111"/>
      <c r="BZJ7" s="111"/>
      <c r="BZK7" s="111"/>
      <c r="BZL7" s="111"/>
      <c r="BZM7" s="111"/>
      <c r="BZN7" s="111"/>
      <c r="BZO7" s="111"/>
      <c r="BZP7" s="111"/>
      <c r="BZQ7" s="111"/>
      <c r="BZR7" s="111"/>
      <c r="BZS7" s="111"/>
      <c r="BZT7" s="111"/>
      <c r="BZU7" s="111"/>
      <c r="BZV7" s="111"/>
      <c r="BZW7" s="111"/>
      <c r="BZX7" s="111"/>
      <c r="BZY7" s="111"/>
      <c r="BZZ7" s="111"/>
      <c r="CAA7" s="111"/>
      <c r="CAB7" s="111"/>
      <c r="CAC7" s="111"/>
      <c r="CAD7" s="111"/>
      <c r="CAE7" s="111"/>
      <c r="CAF7" s="111"/>
      <c r="CAG7" s="111"/>
      <c r="CAH7" s="111"/>
      <c r="CAI7" s="111"/>
      <c r="CAJ7" s="111"/>
      <c r="CAK7" s="111"/>
      <c r="CAL7" s="111"/>
      <c r="CAM7" s="111"/>
      <c r="CAN7" s="111"/>
      <c r="CAO7" s="111"/>
      <c r="CAP7" s="111"/>
      <c r="CAQ7" s="111"/>
      <c r="CAR7" s="111"/>
      <c r="CAS7" s="111"/>
      <c r="CAT7" s="111"/>
      <c r="CAU7" s="111"/>
      <c r="CAV7" s="111"/>
      <c r="CAW7" s="111"/>
      <c r="CAX7" s="111"/>
      <c r="CAY7" s="111"/>
      <c r="CAZ7" s="111"/>
      <c r="CBA7" s="111"/>
      <c r="CBB7" s="111"/>
      <c r="CBC7" s="111"/>
      <c r="CBD7" s="111"/>
      <c r="CBE7" s="111"/>
      <c r="CBF7" s="111"/>
      <c r="CBG7" s="111"/>
      <c r="CBH7" s="111"/>
      <c r="CBI7" s="111"/>
      <c r="CBJ7" s="111"/>
      <c r="CBK7" s="111"/>
      <c r="CBL7" s="111"/>
      <c r="CBM7" s="111"/>
      <c r="CBN7" s="111"/>
      <c r="CBO7" s="111"/>
      <c r="CBP7" s="111"/>
      <c r="CBQ7" s="111"/>
      <c r="CBR7" s="111"/>
      <c r="CBS7" s="111"/>
      <c r="CBT7" s="111"/>
      <c r="CBU7" s="111"/>
      <c r="CBV7" s="111"/>
      <c r="CBW7" s="111"/>
      <c r="CBX7" s="111"/>
      <c r="CBY7" s="111"/>
      <c r="CBZ7" s="111"/>
      <c r="CCA7" s="111"/>
      <c r="CCB7" s="111"/>
      <c r="CCC7" s="111"/>
      <c r="CCD7" s="111"/>
      <c r="CCE7" s="111"/>
      <c r="CCF7" s="111"/>
      <c r="CCG7" s="111"/>
      <c r="CCH7" s="111"/>
      <c r="CCI7" s="111"/>
      <c r="CCJ7" s="111"/>
      <c r="CCK7" s="111"/>
      <c r="CCL7" s="111"/>
      <c r="CCM7" s="111"/>
      <c r="CCN7" s="111"/>
      <c r="CCO7" s="111"/>
      <c r="CCP7" s="111"/>
      <c r="CCQ7" s="111"/>
      <c r="CCR7" s="111"/>
      <c r="CCS7" s="111"/>
      <c r="CCT7" s="111"/>
      <c r="CCU7" s="111"/>
      <c r="CCV7" s="111"/>
      <c r="CCW7" s="111"/>
      <c r="CCX7" s="111"/>
      <c r="CCY7" s="111"/>
      <c r="CCZ7" s="111"/>
      <c r="CDA7" s="111"/>
      <c r="CDB7" s="111"/>
      <c r="CDC7" s="111"/>
      <c r="CDD7" s="111"/>
      <c r="CDE7" s="111"/>
      <c r="CDF7" s="111"/>
      <c r="CDG7" s="111"/>
      <c r="CDH7" s="111"/>
      <c r="CDI7" s="111"/>
      <c r="CDJ7" s="111"/>
      <c r="CDK7" s="111"/>
      <c r="CDL7" s="111"/>
      <c r="CDM7" s="111"/>
      <c r="CDN7" s="111"/>
      <c r="CDO7" s="111"/>
      <c r="CDP7" s="111"/>
      <c r="CDQ7" s="111"/>
      <c r="CDR7" s="111"/>
      <c r="CDS7" s="111"/>
      <c r="CDT7" s="111"/>
      <c r="CDU7" s="111"/>
      <c r="CDV7" s="111"/>
      <c r="CDW7" s="111"/>
      <c r="CDX7" s="111"/>
      <c r="CDY7" s="111"/>
      <c r="CDZ7" s="111"/>
      <c r="CEA7" s="111"/>
      <c r="CEB7" s="111"/>
      <c r="CEC7" s="111"/>
      <c r="CED7" s="111"/>
      <c r="CEE7" s="111"/>
      <c r="CEF7" s="111"/>
      <c r="CEG7" s="111"/>
      <c r="CEH7" s="111"/>
      <c r="CEI7" s="111"/>
      <c r="CEJ7" s="111"/>
      <c r="CEK7" s="111"/>
      <c r="CEL7" s="111"/>
      <c r="CEM7" s="111"/>
      <c r="CEN7" s="111"/>
      <c r="CEO7" s="111"/>
      <c r="CEP7" s="111"/>
      <c r="CEQ7" s="111"/>
      <c r="CER7" s="111"/>
      <c r="CES7" s="111"/>
      <c r="CET7" s="111"/>
      <c r="CEU7" s="111"/>
      <c r="CEV7" s="111"/>
      <c r="CEW7" s="111"/>
      <c r="CEX7" s="111"/>
      <c r="CEY7" s="111"/>
      <c r="CEZ7" s="111"/>
      <c r="CFA7" s="111"/>
      <c r="CFB7" s="111"/>
      <c r="CFC7" s="111"/>
      <c r="CFD7" s="111"/>
      <c r="CFE7" s="111"/>
      <c r="CFF7" s="111"/>
      <c r="CFG7" s="111"/>
      <c r="CFH7" s="111"/>
      <c r="CFI7" s="111"/>
      <c r="CFJ7" s="111"/>
      <c r="CFK7" s="111"/>
      <c r="CFL7" s="111"/>
      <c r="CFM7" s="111"/>
      <c r="CFN7" s="111"/>
      <c r="CFO7" s="111"/>
      <c r="CFP7" s="111"/>
      <c r="CFQ7" s="111"/>
      <c r="CFR7" s="111"/>
      <c r="CFS7" s="111"/>
      <c r="CFT7" s="111"/>
      <c r="CFU7" s="111"/>
      <c r="CFV7" s="111"/>
      <c r="CFW7" s="111"/>
      <c r="CFX7" s="111"/>
      <c r="CFY7" s="111"/>
      <c r="CFZ7" s="111"/>
      <c r="CGA7" s="111"/>
      <c r="CGB7" s="111"/>
      <c r="CGC7" s="111"/>
      <c r="CGD7" s="111"/>
      <c r="CGE7" s="111"/>
      <c r="CGF7" s="111"/>
      <c r="CGG7" s="111"/>
      <c r="CGH7" s="111"/>
      <c r="CGI7" s="111"/>
      <c r="CGJ7" s="111"/>
      <c r="CGK7" s="111"/>
      <c r="CGL7" s="111"/>
      <c r="CGM7" s="111"/>
      <c r="CGN7" s="111"/>
      <c r="CGO7" s="111"/>
      <c r="CGP7" s="111"/>
      <c r="CGQ7" s="111"/>
      <c r="CGR7" s="111"/>
      <c r="CGS7" s="111"/>
      <c r="CGT7" s="111"/>
      <c r="CGU7" s="111"/>
      <c r="CGV7" s="111"/>
      <c r="CGW7" s="111"/>
      <c r="CGX7" s="111"/>
      <c r="CGY7" s="111"/>
      <c r="CGZ7" s="111"/>
      <c r="CHA7" s="111"/>
      <c r="CHB7" s="111"/>
      <c r="CHC7" s="111"/>
      <c r="CHD7" s="111"/>
      <c r="CHE7" s="111"/>
      <c r="CHF7" s="111"/>
      <c r="CHG7" s="111"/>
      <c r="CHH7" s="111"/>
      <c r="CHI7" s="111"/>
      <c r="CHJ7" s="111"/>
      <c r="CHK7" s="111"/>
      <c r="CHL7" s="111"/>
      <c r="CHM7" s="111"/>
      <c r="CHN7" s="111"/>
      <c r="CHO7" s="111"/>
      <c r="CHP7" s="111"/>
      <c r="CHQ7" s="111"/>
      <c r="CHR7" s="111"/>
      <c r="CHS7" s="111"/>
      <c r="CHT7" s="111"/>
      <c r="CHU7" s="111"/>
      <c r="CHV7" s="111"/>
      <c r="CHW7" s="111"/>
      <c r="CHX7" s="111"/>
      <c r="CHY7" s="111"/>
      <c r="CHZ7" s="111"/>
      <c r="CIA7" s="111"/>
      <c r="CIB7" s="111"/>
      <c r="CIC7" s="111"/>
      <c r="CID7" s="111"/>
      <c r="CIE7" s="111"/>
      <c r="CIF7" s="111"/>
      <c r="CIG7" s="111"/>
      <c r="CIH7" s="111"/>
      <c r="CII7" s="111"/>
      <c r="CIJ7" s="111"/>
      <c r="CIK7" s="111"/>
      <c r="CIL7" s="111"/>
      <c r="CIM7" s="111"/>
      <c r="CIN7" s="111"/>
      <c r="CIO7" s="111"/>
      <c r="CIP7" s="111"/>
      <c r="CIQ7" s="111"/>
      <c r="CIR7" s="111"/>
      <c r="CIS7" s="111"/>
      <c r="CIT7" s="111"/>
      <c r="CIU7" s="111"/>
      <c r="CIV7" s="111"/>
      <c r="CIW7" s="111"/>
      <c r="CIX7" s="111"/>
      <c r="CIY7" s="111"/>
      <c r="CIZ7" s="111"/>
      <c r="CJA7" s="111"/>
      <c r="CJB7" s="111"/>
      <c r="CJC7" s="111"/>
      <c r="CJD7" s="111"/>
      <c r="CJE7" s="111"/>
      <c r="CJF7" s="111"/>
      <c r="CJG7" s="111"/>
      <c r="CJH7" s="111"/>
      <c r="CJI7" s="111"/>
      <c r="CJJ7" s="111"/>
      <c r="CJK7" s="111"/>
      <c r="CJL7" s="111"/>
      <c r="CJM7" s="111"/>
      <c r="CJN7" s="111"/>
      <c r="CJO7" s="111"/>
      <c r="CJP7" s="111"/>
      <c r="CJQ7" s="111"/>
      <c r="CJR7" s="111"/>
      <c r="CJS7" s="111"/>
      <c r="CJT7" s="111"/>
      <c r="CJU7" s="111"/>
      <c r="CJV7" s="111"/>
      <c r="CJW7" s="111"/>
      <c r="CJX7" s="111"/>
      <c r="CJY7" s="111"/>
      <c r="CJZ7" s="111"/>
      <c r="CKA7" s="111"/>
      <c r="CKB7" s="111"/>
      <c r="CKC7" s="111"/>
      <c r="CKD7" s="111"/>
      <c r="CKE7" s="111"/>
      <c r="CKF7" s="111"/>
      <c r="CKG7" s="111"/>
      <c r="CKH7" s="111"/>
      <c r="CKI7" s="111"/>
      <c r="CKJ7" s="111"/>
      <c r="CKK7" s="111"/>
      <c r="CKL7" s="111"/>
      <c r="CKM7" s="111"/>
      <c r="CKN7" s="111"/>
      <c r="CKO7" s="111"/>
      <c r="CKP7" s="111"/>
      <c r="CKQ7" s="111"/>
      <c r="CKR7" s="111"/>
      <c r="CKS7" s="111"/>
      <c r="CKT7" s="111"/>
      <c r="CKU7" s="111"/>
      <c r="CKV7" s="111"/>
      <c r="CKW7" s="111"/>
      <c r="CKX7" s="111"/>
      <c r="CKY7" s="111"/>
      <c r="CKZ7" s="111"/>
      <c r="CLA7" s="111"/>
      <c r="CLB7" s="111"/>
      <c r="CLC7" s="111"/>
      <c r="CLD7" s="111"/>
      <c r="CLE7" s="111"/>
      <c r="CLF7" s="111"/>
      <c r="CLG7" s="111"/>
      <c r="CLH7" s="111"/>
      <c r="CLI7" s="111"/>
      <c r="CLJ7" s="111"/>
      <c r="CLK7" s="111"/>
      <c r="CLL7" s="111"/>
      <c r="CLM7" s="111"/>
      <c r="CLN7" s="111"/>
      <c r="CLO7" s="111"/>
      <c r="CLP7" s="111"/>
      <c r="CLQ7" s="111"/>
      <c r="CLR7" s="111"/>
      <c r="CLS7" s="111"/>
      <c r="CLT7" s="111"/>
      <c r="CLU7" s="111"/>
      <c r="CLV7" s="111"/>
      <c r="CLW7" s="111"/>
      <c r="CLX7" s="111"/>
      <c r="CLY7" s="111"/>
      <c r="CLZ7" s="111"/>
      <c r="CMA7" s="111"/>
      <c r="CMB7" s="111"/>
      <c r="CMC7" s="111"/>
      <c r="CMD7" s="111"/>
      <c r="CME7" s="111"/>
      <c r="CMF7" s="111"/>
      <c r="CMG7" s="111"/>
      <c r="CMH7" s="111"/>
      <c r="CMI7" s="111"/>
      <c r="CMJ7" s="111"/>
      <c r="CMK7" s="111"/>
      <c r="CML7" s="111"/>
      <c r="CMM7" s="111"/>
      <c r="CMN7" s="111"/>
      <c r="CMO7" s="111"/>
      <c r="CMP7" s="111"/>
      <c r="CMQ7" s="111"/>
      <c r="CMR7" s="111"/>
      <c r="CMS7" s="111"/>
      <c r="CMT7" s="111"/>
      <c r="CMU7" s="111"/>
      <c r="CMV7" s="111"/>
      <c r="CMW7" s="111"/>
      <c r="CMX7" s="111"/>
      <c r="CMY7" s="111"/>
      <c r="CMZ7" s="111"/>
      <c r="CNA7" s="111"/>
      <c r="CNB7" s="111"/>
      <c r="CNC7" s="111"/>
      <c r="CND7" s="111"/>
      <c r="CNE7" s="111"/>
      <c r="CNF7" s="111"/>
      <c r="CNG7" s="111"/>
      <c r="CNH7" s="111"/>
      <c r="CNI7" s="111"/>
      <c r="CNJ7" s="111"/>
      <c r="CNK7" s="111"/>
      <c r="CNL7" s="111"/>
      <c r="CNM7" s="111"/>
      <c r="CNN7" s="111"/>
      <c r="CNO7" s="111"/>
      <c r="CNP7" s="111"/>
      <c r="CNQ7" s="111"/>
      <c r="CNR7" s="111"/>
      <c r="CNS7" s="111"/>
      <c r="CNT7" s="111"/>
      <c r="CNU7" s="111"/>
      <c r="CNV7" s="111"/>
      <c r="CNW7" s="111"/>
      <c r="CNX7" s="111"/>
      <c r="CNY7" s="111"/>
      <c r="CNZ7" s="111"/>
      <c r="COA7" s="111"/>
      <c r="COB7" s="111"/>
      <c r="COC7" s="111"/>
      <c r="COD7" s="111"/>
      <c r="COE7" s="111"/>
      <c r="COF7" s="111"/>
      <c r="COG7" s="111"/>
      <c r="COH7" s="111"/>
      <c r="COI7" s="111"/>
      <c r="COJ7" s="111"/>
      <c r="COK7" s="111"/>
      <c r="COL7" s="111"/>
      <c r="COM7" s="111"/>
      <c r="CON7" s="111"/>
      <c r="COO7" s="111"/>
      <c r="COP7" s="111"/>
      <c r="COQ7" s="111"/>
      <c r="COR7" s="111"/>
      <c r="COS7" s="111"/>
      <c r="COT7" s="111"/>
      <c r="COU7" s="111"/>
      <c r="COV7" s="111"/>
      <c r="COW7" s="111"/>
      <c r="COX7" s="111"/>
      <c r="COY7" s="111"/>
      <c r="COZ7" s="111"/>
      <c r="CPA7" s="111"/>
      <c r="CPB7" s="111"/>
      <c r="CPC7" s="111"/>
      <c r="CPD7" s="111"/>
      <c r="CPE7" s="111"/>
      <c r="CPF7" s="111"/>
      <c r="CPG7" s="111"/>
      <c r="CPH7" s="111"/>
      <c r="CPI7" s="111"/>
      <c r="CPJ7" s="111"/>
      <c r="CPK7" s="111"/>
      <c r="CPL7" s="111"/>
      <c r="CPM7" s="111"/>
      <c r="CPN7" s="111"/>
      <c r="CPO7" s="111"/>
      <c r="CPP7" s="111"/>
      <c r="CPQ7" s="111"/>
      <c r="CPR7" s="111"/>
      <c r="CPS7" s="111"/>
      <c r="CPT7" s="111"/>
      <c r="CPU7" s="111"/>
      <c r="CPV7" s="111"/>
      <c r="CPW7" s="111"/>
      <c r="CPX7" s="111"/>
      <c r="CPY7" s="111"/>
      <c r="CPZ7" s="111"/>
      <c r="CQA7" s="111"/>
      <c r="CQB7" s="111"/>
      <c r="CQC7" s="111"/>
      <c r="CQD7" s="111"/>
      <c r="CQE7" s="111"/>
      <c r="CQF7" s="111"/>
      <c r="CQG7" s="111"/>
      <c r="CQH7" s="111"/>
      <c r="CQI7" s="111"/>
      <c r="CQJ7" s="111"/>
      <c r="CQK7" s="111"/>
      <c r="CQL7" s="111"/>
      <c r="CQM7" s="111"/>
      <c r="CQN7" s="111"/>
      <c r="CQO7" s="111"/>
      <c r="CQP7" s="111"/>
      <c r="CQQ7" s="111"/>
      <c r="CQR7" s="111"/>
      <c r="CQS7" s="111"/>
      <c r="CQT7" s="111"/>
      <c r="CQU7" s="111"/>
      <c r="CQV7" s="111"/>
      <c r="CQW7" s="111"/>
      <c r="CQX7" s="111"/>
      <c r="CQY7" s="111"/>
      <c r="CQZ7" s="111"/>
      <c r="CRA7" s="111"/>
      <c r="CRB7" s="111"/>
      <c r="CRC7" s="111"/>
      <c r="CRD7" s="111"/>
      <c r="CRE7" s="111"/>
      <c r="CRF7" s="111"/>
      <c r="CRG7" s="111"/>
      <c r="CRH7" s="111"/>
      <c r="CRI7" s="111"/>
      <c r="CRJ7" s="111"/>
      <c r="CRK7" s="111"/>
      <c r="CRL7" s="111"/>
      <c r="CRM7" s="111"/>
      <c r="CRN7" s="111"/>
      <c r="CRO7" s="111"/>
      <c r="CRP7" s="111"/>
      <c r="CRQ7" s="111"/>
      <c r="CRR7" s="111"/>
      <c r="CRS7" s="111"/>
      <c r="CRT7" s="111"/>
      <c r="CRU7" s="111"/>
      <c r="CRV7" s="111"/>
      <c r="CRW7" s="111"/>
      <c r="CRX7" s="111"/>
      <c r="CRY7" s="111"/>
      <c r="CRZ7" s="111"/>
      <c r="CSA7" s="111"/>
      <c r="CSB7" s="111"/>
      <c r="CSC7" s="111"/>
      <c r="CSD7" s="111"/>
      <c r="CSE7" s="111"/>
      <c r="CSF7" s="111"/>
      <c r="CSG7" s="111"/>
      <c r="CSH7" s="111"/>
      <c r="CSI7" s="111"/>
      <c r="CSJ7" s="111"/>
      <c r="CSK7" s="111"/>
      <c r="CSL7" s="111"/>
      <c r="CSM7" s="111"/>
      <c r="CSN7" s="111"/>
      <c r="CSO7" s="111"/>
      <c r="CSP7" s="111"/>
      <c r="CSQ7" s="111"/>
      <c r="CSR7" s="111"/>
      <c r="CSS7" s="111"/>
      <c r="CST7" s="111"/>
      <c r="CSU7" s="111"/>
      <c r="CSV7" s="111"/>
      <c r="CSW7" s="111"/>
      <c r="CSX7" s="111"/>
      <c r="CSY7" s="111"/>
      <c r="CSZ7" s="111"/>
      <c r="CTA7" s="111"/>
      <c r="CTB7" s="111"/>
      <c r="CTC7" s="111"/>
      <c r="CTD7" s="111"/>
      <c r="CTE7" s="111"/>
      <c r="CTF7" s="111"/>
      <c r="CTG7" s="111"/>
      <c r="CTH7" s="111"/>
      <c r="CTI7" s="111"/>
      <c r="CTJ7" s="111"/>
      <c r="CTK7" s="111"/>
      <c r="CTL7" s="111"/>
      <c r="CTM7" s="111"/>
      <c r="CTN7" s="111"/>
      <c r="CTO7" s="111"/>
      <c r="CTP7" s="111"/>
      <c r="CTQ7" s="111"/>
      <c r="CTR7" s="111"/>
      <c r="CTS7" s="111"/>
      <c r="CTT7" s="111"/>
      <c r="CTU7" s="111"/>
      <c r="CTV7" s="111"/>
      <c r="CTW7" s="111"/>
      <c r="CTX7" s="111"/>
      <c r="CTY7" s="111"/>
      <c r="CTZ7" s="111"/>
      <c r="CUA7" s="111"/>
      <c r="CUB7" s="111"/>
      <c r="CUC7" s="111"/>
      <c r="CUD7" s="111"/>
      <c r="CUE7" s="111"/>
      <c r="CUF7" s="111"/>
      <c r="CUG7" s="111"/>
      <c r="CUH7" s="111"/>
      <c r="CUI7" s="111"/>
      <c r="CUJ7" s="111"/>
      <c r="CUK7" s="111"/>
      <c r="CUL7" s="111"/>
      <c r="CUM7" s="111"/>
      <c r="CUN7" s="111"/>
      <c r="CUO7" s="111"/>
      <c r="CUP7" s="111"/>
      <c r="CUQ7" s="111"/>
      <c r="CUR7" s="111"/>
      <c r="CUS7" s="111"/>
      <c r="CUT7" s="111"/>
      <c r="CUU7" s="111"/>
      <c r="CUV7" s="111"/>
      <c r="CUW7" s="111"/>
      <c r="CUX7" s="111"/>
      <c r="CUY7" s="111"/>
      <c r="CUZ7" s="111"/>
      <c r="CVA7" s="111"/>
      <c r="CVB7" s="111"/>
      <c r="CVC7" s="111"/>
      <c r="CVD7" s="111"/>
      <c r="CVE7" s="111"/>
      <c r="CVF7" s="111"/>
      <c r="CVG7" s="111"/>
      <c r="CVH7" s="111"/>
      <c r="CVI7" s="111"/>
      <c r="CVJ7" s="111"/>
      <c r="CVK7" s="111"/>
      <c r="CVL7" s="111"/>
      <c r="CVM7" s="111"/>
      <c r="CVN7" s="111"/>
      <c r="CVO7" s="111"/>
      <c r="CVP7" s="111"/>
      <c r="CVQ7" s="111"/>
      <c r="CVR7" s="111"/>
      <c r="CVS7" s="111"/>
      <c r="CVT7" s="111"/>
      <c r="CVU7" s="111"/>
      <c r="CVV7" s="111"/>
      <c r="CVW7" s="111"/>
      <c r="CVX7" s="111"/>
      <c r="CVY7" s="111"/>
      <c r="CVZ7" s="111"/>
      <c r="CWA7" s="111"/>
      <c r="CWB7" s="111"/>
      <c r="CWC7" s="111"/>
      <c r="CWD7" s="111"/>
      <c r="CWE7" s="111"/>
      <c r="CWF7" s="111"/>
      <c r="CWG7" s="111"/>
      <c r="CWH7" s="111"/>
      <c r="CWI7" s="111"/>
      <c r="CWJ7" s="111"/>
      <c r="CWK7" s="111"/>
      <c r="CWL7" s="111"/>
      <c r="CWM7" s="111"/>
      <c r="CWN7" s="111"/>
      <c r="CWO7" s="111"/>
      <c r="CWP7" s="111"/>
      <c r="CWQ7" s="111"/>
      <c r="CWR7" s="111"/>
      <c r="CWS7" s="111"/>
      <c r="CWT7" s="111"/>
      <c r="CWU7" s="111"/>
      <c r="CWV7" s="111"/>
      <c r="CWW7" s="111"/>
      <c r="CWX7" s="111"/>
      <c r="CWY7" s="111"/>
      <c r="CWZ7" s="111"/>
      <c r="CXA7" s="111"/>
      <c r="CXB7" s="111"/>
      <c r="CXC7" s="111"/>
      <c r="CXD7" s="111"/>
      <c r="CXE7" s="111"/>
      <c r="CXF7" s="111"/>
      <c r="CXG7" s="111"/>
      <c r="CXH7" s="111"/>
      <c r="CXI7" s="111"/>
      <c r="CXJ7" s="111"/>
      <c r="CXK7" s="111"/>
      <c r="CXL7" s="111"/>
      <c r="CXM7" s="111"/>
      <c r="CXN7" s="111"/>
      <c r="CXO7" s="111"/>
      <c r="CXP7" s="111"/>
      <c r="CXQ7" s="111"/>
      <c r="CXR7" s="111"/>
      <c r="CXS7" s="111"/>
      <c r="CXT7" s="111"/>
      <c r="CXU7" s="111"/>
      <c r="CXV7" s="111"/>
      <c r="CXW7" s="111"/>
      <c r="CXX7" s="111"/>
      <c r="CXY7" s="111"/>
      <c r="CXZ7" s="111"/>
      <c r="CYA7" s="111"/>
      <c r="CYB7" s="111"/>
      <c r="CYC7" s="111"/>
      <c r="CYD7" s="111"/>
      <c r="CYE7" s="111"/>
      <c r="CYF7" s="111"/>
      <c r="CYG7" s="111"/>
      <c r="CYH7" s="111"/>
      <c r="CYI7" s="111"/>
      <c r="CYJ7" s="111"/>
      <c r="CYK7" s="111"/>
      <c r="CYL7" s="111"/>
      <c r="CYM7" s="111"/>
      <c r="CYN7" s="111"/>
      <c r="CYO7" s="111"/>
      <c r="CYP7" s="111"/>
      <c r="CYQ7" s="111"/>
      <c r="CYR7" s="111"/>
      <c r="CYS7" s="111"/>
      <c r="CYT7" s="111"/>
      <c r="CYU7" s="111"/>
      <c r="CYV7" s="111"/>
      <c r="CYW7" s="111"/>
      <c r="CYX7" s="111"/>
      <c r="CYY7" s="111"/>
      <c r="CYZ7" s="111"/>
      <c r="CZA7" s="111"/>
      <c r="CZB7" s="111"/>
      <c r="CZC7" s="111"/>
      <c r="CZD7" s="111"/>
      <c r="CZE7" s="111"/>
      <c r="CZF7" s="111"/>
      <c r="CZG7" s="111"/>
      <c r="CZH7" s="111"/>
      <c r="CZI7" s="111"/>
      <c r="CZJ7" s="111"/>
      <c r="CZK7" s="111"/>
      <c r="CZL7" s="111"/>
      <c r="CZM7" s="111"/>
      <c r="CZN7" s="111"/>
      <c r="CZO7" s="111"/>
      <c r="CZP7" s="111"/>
      <c r="CZQ7" s="111"/>
      <c r="CZR7" s="111"/>
      <c r="CZS7" s="111"/>
      <c r="CZT7" s="111"/>
      <c r="CZU7" s="111"/>
      <c r="CZV7" s="111"/>
      <c r="CZW7" s="111"/>
      <c r="CZX7" s="111"/>
      <c r="CZY7" s="111"/>
      <c r="CZZ7" s="111"/>
      <c r="DAA7" s="111"/>
      <c r="DAB7" s="111"/>
      <c r="DAC7" s="111"/>
      <c r="DAD7" s="111"/>
      <c r="DAE7" s="111"/>
      <c r="DAF7" s="111"/>
      <c r="DAG7" s="111"/>
      <c r="DAH7" s="111"/>
      <c r="DAI7" s="111"/>
      <c r="DAJ7" s="111"/>
      <c r="DAK7" s="111"/>
      <c r="DAL7" s="111"/>
      <c r="DAM7" s="111"/>
      <c r="DAN7" s="111"/>
      <c r="DAO7" s="111"/>
      <c r="DAP7" s="111"/>
      <c r="DAQ7" s="111"/>
      <c r="DAR7" s="111"/>
      <c r="DAS7" s="111"/>
      <c r="DAT7" s="111"/>
      <c r="DAU7" s="111"/>
      <c r="DAV7" s="111"/>
      <c r="DAW7" s="111"/>
      <c r="DAX7" s="111"/>
      <c r="DAY7" s="111"/>
      <c r="DAZ7" s="111"/>
      <c r="DBA7" s="111"/>
      <c r="DBB7" s="111"/>
      <c r="DBC7" s="111"/>
      <c r="DBD7" s="111"/>
      <c r="DBE7" s="111"/>
      <c r="DBF7" s="111"/>
      <c r="DBG7" s="111"/>
      <c r="DBH7" s="111"/>
      <c r="DBI7" s="111"/>
      <c r="DBJ7" s="111"/>
      <c r="DBK7" s="111"/>
      <c r="DBL7" s="111"/>
      <c r="DBM7" s="111"/>
      <c r="DBN7" s="111"/>
      <c r="DBO7" s="111"/>
      <c r="DBP7" s="111"/>
      <c r="DBQ7" s="111"/>
      <c r="DBR7" s="111"/>
      <c r="DBS7" s="111"/>
      <c r="DBT7" s="111"/>
      <c r="DBU7" s="111"/>
      <c r="DBV7" s="111"/>
      <c r="DBW7" s="111"/>
      <c r="DBX7" s="111"/>
      <c r="DBY7" s="111"/>
      <c r="DBZ7" s="111"/>
      <c r="DCA7" s="111"/>
      <c r="DCB7" s="111"/>
      <c r="DCC7" s="111"/>
      <c r="DCD7" s="111"/>
      <c r="DCE7" s="111"/>
      <c r="DCF7" s="111"/>
      <c r="DCG7" s="111"/>
      <c r="DCH7" s="111"/>
      <c r="DCI7" s="111"/>
      <c r="DCJ7" s="111"/>
      <c r="DCK7" s="111"/>
      <c r="DCL7" s="111"/>
      <c r="DCM7" s="111"/>
      <c r="DCN7" s="111"/>
      <c r="DCO7" s="111"/>
      <c r="DCP7" s="111"/>
      <c r="DCQ7" s="111"/>
      <c r="DCR7" s="111"/>
      <c r="DCS7" s="111"/>
      <c r="DCT7" s="111"/>
      <c r="DCU7" s="111"/>
      <c r="DCV7" s="111"/>
      <c r="DCW7" s="111"/>
      <c r="DCX7" s="111"/>
      <c r="DCY7" s="111"/>
      <c r="DCZ7" s="111"/>
      <c r="DDA7" s="111"/>
      <c r="DDB7" s="111"/>
      <c r="DDC7" s="111"/>
      <c r="DDD7" s="111"/>
      <c r="DDE7" s="111"/>
      <c r="DDF7" s="111"/>
      <c r="DDG7" s="111"/>
      <c r="DDH7" s="111"/>
      <c r="DDI7" s="111"/>
      <c r="DDJ7" s="111"/>
      <c r="DDK7" s="111"/>
      <c r="DDL7" s="111"/>
      <c r="DDM7" s="111"/>
      <c r="DDN7" s="111"/>
      <c r="DDO7" s="111"/>
      <c r="DDP7" s="111"/>
      <c r="DDQ7" s="111"/>
      <c r="DDR7" s="111"/>
      <c r="DDS7" s="111"/>
      <c r="DDT7" s="111"/>
      <c r="DDU7" s="111"/>
      <c r="DDV7" s="111"/>
      <c r="DDW7" s="111"/>
      <c r="DDX7" s="111"/>
      <c r="DDY7" s="111"/>
      <c r="DDZ7" s="111"/>
      <c r="DEA7" s="111"/>
      <c r="DEB7" s="111"/>
      <c r="DEC7" s="111"/>
      <c r="DED7" s="111"/>
      <c r="DEE7" s="111"/>
      <c r="DEF7" s="111"/>
      <c r="DEG7" s="111"/>
      <c r="DEH7" s="111"/>
      <c r="DEI7" s="111"/>
      <c r="DEJ7" s="111"/>
      <c r="DEK7" s="111"/>
      <c r="DEL7" s="111"/>
      <c r="DEM7" s="111"/>
      <c r="DEN7" s="111"/>
      <c r="DEO7" s="111"/>
      <c r="DEP7" s="111"/>
      <c r="DEQ7" s="111"/>
      <c r="DER7" s="111"/>
      <c r="DES7" s="111"/>
      <c r="DET7" s="111"/>
      <c r="DEU7" s="111"/>
      <c r="DEV7" s="111"/>
      <c r="DEW7" s="111"/>
      <c r="DEX7" s="111"/>
      <c r="DEY7" s="111"/>
      <c r="DEZ7" s="111"/>
      <c r="DFA7" s="111"/>
      <c r="DFB7" s="111"/>
      <c r="DFC7" s="111"/>
      <c r="DFD7" s="111"/>
      <c r="DFE7" s="111"/>
      <c r="DFF7" s="111"/>
      <c r="DFG7" s="111"/>
      <c r="DFH7" s="111"/>
      <c r="DFI7" s="111"/>
      <c r="DFJ7" s="111"/>
      <c r="DFK7" s="111"/>
      <c r="DFL7" s="111"/>
      <c r="DFM7" s="111"/>
      <c r="DFN7" s="111"/>
      <c r="DFO7" s="111"/>
      <c r="DFP7" s="111"/>
      <c r="DFQ7" s="111"/>
      <c r="DFR7" s="111"/>
      <c r="DFS7" s="111"/>
      <c r="DFT7" s="111"/>
      <c r="DFU7" s="111"/>
      <c r="DFV7" s="111"/>
      <c r="DFW7" s="111"/>
      <c r="DFX7" s="111"/>
      <c r="DFY7" s="111"/>
      <c r="DFZ7" s="111"/>
      <c r="DGA7" s="111"/>
      <c r="DGB7" s="111"/>
      <c r="DGC7" s="111"/>
      <c r="DGD7" s="111"/>
      <c r="DGE7" s="111"/>
      <c r="DGF7" s="111"/>
      <c r="DGG7" s="111"/>
      <c r="DGH7" s="111"/>
      <c r="DGI7" s="111"/>
      <c r="DGJ7" s="111"/>
      <c r="DGK7" s="111"/>
      <c r="DGL7" s="111"/>
      <c r="DGM7" s="111"/>
      <c r="DGN7" s="111"/>
      <c r="DGO7" s="111"/>
      <c r="DGP7" s="111"/>
      <c r="DGQ7" s="111"/>
      <c r="DGR7" s="111"/>
      <c r="DGS7" s="111"/>
      <c r="DGT7" s="111"/>
      <c r="DGU7" s="111"/>
      <c r="DGV7" s="111"/>
      <c r="DGW7" s="111"/>
      <c r="DGX7" s="111"/>
      <c r="DGY7" s="111"/>
      <c r="DGZ7" s="111"/>
      <c r="DHA7" s="111"/>
      <c r="DHB7" s="111"/>
      <c r="DHC7" s="111"/>
      <c r="DHD7" s="111"/>
      <c r="DHE7" s="111"/>
      <c r="DHF7" s="111"/>
      <c r="DHG7" s="111"/>
      <c r="DHH7" s="111"/>
      <c r="DHI7" s="111"/>
      <c r="DHJ7" s="111"/>
      <c r="DHK7" s="111"/>
      <c r="DHL7" s="111"/>
      <c r="DHM7" s="111"/>
      <c r="DHN7" s="111"/>
      <c r="DHO7" s="111"/>
      <c r="DHP7" s="111"/>
      <c r="DHQ7" s="111"/>
      <c r="DHR7" s="111"/>
      <c r="DHS7" s="111"/>
      <c r="DHT7" s="111"/>
      <c r="DHU7" s="111"/>
      <c r="DHV7" s="111"/>
      <c r="DHW7" s="111"/>
      <c r="DHX7" s="111"/>
      <c r="DHY7" s="111"/>
      <c r="DHZ7" s="111"/>
      <c r="DIA7" s="111"/>
      <c r="DIB7" s="111"/>
      <c r="DIC7" s="111"/>
      <c r="DID7" s="111"/>
      <c r="DIE7" s="111"/>
      <c r="DIF7" s="111"/>
      <c r="DIG7" s="111"/>
      <c r="DIH7" s="111"/>
      <c r="DII7" s="111"/>
      <c r="DIJ7" s="111"/>
      <c r="DIK7" s="111"/>
      <c r="DIL7" s="111"/>
      <c r="DIM7" s="111"/>
      <c r="DIN7" s="111"/>
      <c r="DIO7" s="111"/>
      <c r="DIP7" s="111"/>
      <c r="DIQ7" s="111"/>
      <c r="DIR7" s="111"/>
      <c r="DIS7" s="111"/>
      <c r="DIT7" s="111"/>
      <c r="DIU7" s="111"/>
      <c r="DIV7" s="111"/>
      <c r="DIW7" s="111"/>
      <c r="DIX7" s="111"/>
      <c r="DIY7" s="111"/>
      <c r="DIZ7" s="111"/>
      <c r="DJA7" s="111"/>
      <c r="DJB7" s="111"/>
      <c r="DJC7" s="111"/>
      <c r="DJD7" s="111"/>
      <c r="DJE7" s="111"/>
      <c r="DJF7" s="111"/>
      <c r="DJG7" s="111"/>
      <c r="DJH7" s="111"/>
      <c r="DJI7" s="111"/>
      <c r="DJJ7" s="111"/>
      <c r="DJK7" s="111"/>
      <c r="DJL7" s="111"/>
      <c r="DJM7" s="111"/>
      <c r="DJN7" s="111"/>
      <c r="DJO7" s="111"/>
      <c r="DJP7" s="111"/>
      <c r="DJQ7" s="111"/>
      <c r="DJR7" s="111"/>
      <c r="DJS7" s="111"/>
      <c r="DJT7" s="111"/>
      <c r="DJU7" s="111"/>
      <c r="DJV7" s="111"/>
      <c r="DJW7" s="111"/>
      <c r="DJX7" s="111"/>
      <c r="DJY7" s="111"/>
      <c r="DJZ7" s="111"/>
      <c r="DKA7" s="111"/>
      <c r="DKB7" s="111"/>
      <c r="DKC7" s="111"/>
      <c r="DKD7" s="111"/>
      <c r="DKE7" s="111"/>
      <c r="DKF7" s="111"/>
      <c r="DKG7" s="111"/>
      <c r="DKH7" s="111"/>
      <c r="DKI7" s="111"/>
      <c r="DKJ7" s="111"/>
      <c r="DKK7" s="111"/>
      <c r="DKL7" s="111"/>
      <c r="DKM7" s="111"/>
      <c r="DKN7" s="111"/>
      <c r="DKO7" s="111"/>
      <c r="DKP7" s="111"/>
      <c r="DKQ7" s="111"/>
      <c r="DKR7" s="111"/>
      <c r="DKS7" s="111"/>
      <c r="DKT7" s="111"/>
      <c r="DKU7" s="111"/>
      <c r="DKV7" s="111"/>
      <c r="DKW7" s="111"/>
      <c r="DKX7" s="111"/>
      <c r="DKY7" s="111"/>
      <c r="DKZ7" s="111"/>
      <c r="DLA7" s="111"/>
      <c r="DLB7" s="111"/>
      <c r="DLC7" s="111"/>
      <c r="DLD7" s="111"/>
      <c r="DLE7" s="111"/>
      <c r="DLF7" s="111"/>
      <c r="DLG7" s="111"/>
      <c r="DLH7" s="111"/>
      <c r="DLI7" s="111"/>
      <c r="DLJ7" s="111"/>
      <c r="DLK7" s="111"/>
      <c r="DLL7" s="111"/>
      <c r="DLM7" s="111"/>
      <c r="DLN7" s="111"/>
      <c r="DLO7" s="111"/>
      <c r="DLP7" s="111"/>
      <c r="DLQ7" s="111"/>
      <c r="DLR7" s="111"/>
      <c r="DLS7" s="111"/>
      <c r="DLT7" s="111"/>
      <c r="DLU7" s="111"/>
      <c r="DLV7" s="111"/>
      <c r="DLW7" s="111"/>
      <c r="DLX7" s="111"/>
      <c r="DLY7" s="111"/>
      <c r="DLZ7" s="111"/>
      <c r="DMA7" s="111"/>
      <c r="DMB7" s="111"/>
      <c r="DMC7" s="111"/>
      <c r="DMD7" s="111"/>
      <c r="DME7" s="111"/>
      <c r="DMF7" s="111"/>
      <c r="DMG7" s="111"/>
      <c r="DMH7" s="111"/>
      <c r="DMI7" s="111"/>
      <c r="DMJ7" s="111"/>
      <c r="DMK7" s="111"/>
      <c r="DML7" s="111"/>
      <c r="DMM7" s="111"/>
      <c r="DMN7" s="111"/>
      <c r="DMO7" s="111"/>
      <c r="DMP7" s="111"/>
      <c r="DMQ7" s="111"/>
      <c r="DMR7" s="111"/>
      <c r="DMS7" s="111"/>
      <c r="DMT7" s="111"/>
      <c r="DMU7" s="111"/>
      <c r="DMV7" s="111"/>
      <c r="DMW7" s="111"/>
      <c r="DMX7" s="111"/>
      <c r="DMY7" s="111"/>
      <c r="DMZ7" s="111"/>
      <c r="DNA7" s="111"/>
      <c r="DNB7" s="111"/>
      <c r="DNC7" s="111"/>
      <c r="DND7" s="111"/>
      <c r="DNE7" s="111"/>
      <c r="DNF7" s="111"/>
      <c r="DNG7" s="111"/>
      <c r="DNH7" s="111"/>
      <c r="DNI7" s="111"/>
      <c r="DNJ7" s="111"/>
      <c r="DNK7" s="111"/>
      <c r="DNL7" s="111"/>
      <c r="DNM7" s="111"/>
      <c r="DNN7" s="111"/>
      <c r="DNO7" s="111"/>
      <c r="DNP7" s="111"/>
      <c r="DNQ7" s="111"/>
      <c r="DNR7" s="111"/>
      <c r="DNS7" s="111"/>
      <c r="DNT7" s="111"/>
      <c r="DNU7" s="111"/>
      <c r="DNV7" s="111"/>
      <c r="DNW7" s="111"/>
      <c r="DNX7" s="111"/>
      <c r="DNY7" s="111"/>
      <c r="DNZ7" s="111"/>
      <c r="DOA7" s="111"/>
      <c r="DOB7" s="111"/>
      <c r="DOC7" s="111"/>
      <c r="DOD7" s="111"/>
      <c r="DOE7" s="111"/>
      <c r="DOF7" s="111"/>
      <c r="DOG7" s="111"/>
      <c r="DOH7" s="111"/>
      <c r="DOI7" s="111"/>
      <c r="DOJ7" s="111"/>
      <c r="DOK7" s="111"/>
      <c r="DOL7" s="111"/>
      <c r="DOM7" s="111"/>
      <c r="DON7" s="111"/>
      <c r="DOO7" s="111"/>
      <c r="DOP7" s="111"/>
      <c r="DOQ7" s="111"/>
      <c r="DOR7" s="111"/>
      <c r="DOS7" s="111"/>
      <c r="DOT7" s="111"/>
      <c r="DOU7" s="111"/>
      <c r="DOV7" s="111"/>
      <c r="DOW7" s="111"/>
      <c r="DOX7" s="111"/>
      <c r="DOY7" s="111"/>
      <c r="DOZ7" s="111"/>
      <c r="DPA7" s="111"/>
      <c r="DPB7" s="111"/>
      <c r="DPC7" s="111"/>
      <c r="DPD7" s="111"/>
      <c r="DPE7" s="111"/>
      <c r="DPF7" s="111"/>
      <c r="DPG7" s="111"/>
      <c r="DPH7" s="111"/>
      <c r="DPI7" s="111"/>
      <c r="DPJ7" s="111"/>
      <c r="DPK7" s="111"/>
      <c r="DPL7" s="111"/>
      <c r="DPM7" s="111"/>
      <c r="DPN7" s="111"/>
      <c r="DPO7" s="111"/>
      <c r="DPP7" s="111"/>
      <c r="DPQ7" s="111"/>
      <c r="DPR7" s="111"/>
      <c r="DPS7" s="111"/>
      <c r="DPT7" s="111"/>
      <c r="DPU7" s="111"/>
      <c r="DPV7" s="111"/>
      <c r="DPW7" s="111"/>
      <c r="DPX7" s="111"/>
      <c r="DPY7" s="111"/>
      <c r="DPZ7" s="111"/>
      <c r="DQA7" s="111"/>
      <c r="DQB7" s="111"/>
      <c r="DQC7" s="111"/>
      <c r="DQD7" s="111"/>
      <c r="DQE7" s="111"/>
      <c r="DQF7" s="111"/>
      <c r="DQG7" s="111"/>
      <c r="DQH7" s="111"/>
      <c r="DQI7" s="111"/>
      <c r="DQJ7" s="111"/>
      <c r="DQK7" s="111"/>
      <c r="DQL7" s="111"/>
      <c r="DQM7" s="111"/>
      <c r="DQN7" s="111"/>
      <c r="DQO7" s="111"/>
      <c r="DQP7" s="111"/>
      <c r="DQQ7" s="111"/>
      <c r="DQR7" s="111"/>
      <c r="DQS7" s="111"/>
      <c r="DQT7" s="111"/>
      <c r="DQU7" s="111"/>
      <c r="DQV7" s="111"/>
      <c r="DQW7" s="111"/>
      <c r="DQX7" s="111"/>
      <c r="DQY7" s="111"/>
      <c r="DQZ7" s="111"/>
      <c r="DRA7" s="111"/>
      <c r="DRB7" s="111"/>
      <c r="DRC7" s="111"/>
      <c r="DRD7" s="111"/>
      <c r="DRE7" s="111"/>
      <c r="DRF7" s="111"/>
      <c r="DRG7" s="111"/>
      <c r="DRH7" s="111"/>
      <c r="DRI7" s="111"/>
      <c r="DRJ7" s="111"/>
      <c r="DRK7" s="111"/>
      <c r="DRL7" s="111"/>
      <c r="DRM7" s="111"/>
      <c r="DRN7" s="111"/>
      <c r="DRO7" s="111"/>
      <c r="DRP7" s="111"/>
      <c r="DRQ7" s="111"/>
      <c r="DRR7" s="111"/>
      <c r="DRS7" s="111"/>
      <c r="DRT7" s="111"/>
      <c r="DRU7" s="111"/>
      <c r="DRV7" s="111"/>
      <c r="DRW7" s="111"/>
      <c r="DRX7" s="111"/>
      <c r="DRY7" s="111"/>
      <c r="DRZ7" s="111"/>
      <c r="DSA7" s="111"/>
      <c r="DSB7" s="111"/>
      <c r="DSC7" s="111"/>
      <c r="DSD7" s="111"/>
      <c r="DSE7" s="111"/>
      <c r="DSF7" s="111"/>
      <c r="DSG7" s="111"/>
      <c r="DSH7" s="111"/>
      <c r="DSI7" s="111"/>
      <c r="DSJ7" s="111"/>
      <c r="DSK7" s="111"/>
      <c r="DSL7" s="111"/>
      <c r="DSM7" s="111"/>
      <c r="DSN7" s="111"/>
      <c r="DSO7" s="111"/>
      <c r="DSP7" s="111"/>
      <c r="DSQ7" s="111"/>
      <c r="DSR7" s="111"/>
      <c r="DSS7" s="111"/>
      <c r="DST7" s="111"/>
      <c r="DSU7" s="111"/>
      <c r="DSV7" s="111"/>
      <c r="DSW7" s="111"/>
      <c r="DSX7" s="111"/>
      <c r="DSY7" s="111"/>
      <c r="DSZ7" s="111"/>
      <c r="DTA7" s="111"/>
      <c r="DTB7" s="111"/>
      <c r="DTC7" s="111"/>
      <c r="DTD7" s="111"/>
      <c r="DTE7" s="111"/>
      <c r="DTF7" s="111"/>
      <c r="DTG7" s="111"/>
      <c r="DTH7" s="111"/>
      <c r="DTI7" s="111"/>
      <c r="DTJ7" s="111"/>
      <c r="DTK7" s="111"/>
      <c r="DTL7" s="111"/>
      <c r="DTM7" s="111"/>
      <c r="DTN7" s="111"/>
      <c r="DTO7" s="111"/>
      <c r="DTP7" s="111"/>
      <c r="DTQ7" s="111"/>
      <c r="DTR7" s="111"/>
      <c r="DTS7" s="111"/>
      <c r="DTT7" s="111"/>
      <c r="DTU7" s="111"/>
      <c r="DTV7" s="111"/>
      <c r="DTW7" s="111"/>
      <c r="DTX7" s="111"/>
      <c r="DTY7" s="111"/>
      <c r="DTZ7" s="111"/>
      <c r="DUA7" s="111"/>
      <c r="DUB7" s="111"/>
      <c r="DUC7" s="111"/>
      <c r="DUD7" s="111"/>
      <c r="DUE7" s="111"/>
      <c r="DUF7" s="111"/>
      <c r="DUG7" s="111"/>
      <c r="DUH7" s="111"/>
      <c r="DUI7" s="111"/>
      <c r="DUJ7" s="111"/>
      <c r="DUK7" s="111"/>
      <c r="DUL7" s="111"/>
      <c r="DUM7" s="111"/>
      <c r="DUN7" s="111"/>
      <c r="DUO7" s="111"/>
      <c r="DUP7" s="111"/>
      <c r="DUQ7" s="111"/>
      <c r="DUR7" s="111"/>
      <c r="DUS7" s="111"/>
      <c r="DUT7" s="111"/>
      <c r="DUU7" s="111"/>
      <c r="DUV7" s="111"/>
      <c r="DUW7" s="111"/>
      <c r="DUX7" s="111"/>
      <c r="DUY7" s="111"/>
      <c r="DUZ7" s="111"/>
      <c r="DVA7" s="111"/>
      <c r="DVB7" s="111"/>
      <c r="DVC7" s="111"/>
      <c r="DVD7" s="111"/>
      <c r="DVE7" s="111"/>
      <c r="DVF7" s="111"/>
      <c r="DVG7" s="111"/>
      <c r="DVH7" s="111"/>
      <c r="DVI7" s="111"/>
      <c r="DVJ7" s="111"/>
      <c r="DVK7" s="111"/>
      <c r="DVL7" s="111"/>
      <c r="DVM7" s="111"/>
      <c r="DVN7" s="111"/>
      <c r="DVO7" s="111"/>
      <c r="DVP7" s="111"/>
      <c r="DVQ7" s="111"/>
      <c r="DVR7" s="111"/>
      <c r="DVS7" s="111"/>
      <c r="DVT7" s="111"/>
      <c r="DVU7" s="111"/>
      <c r="DVV7" s="111"/>
      <c r="DVW7" s="111"/>
      <c r="DVX7" s="111"/>
      <c r="DVY7" s="111"/>
      <c r="DVZ7" s="111"/>
      <c r="DWA7" s="111"/>
      <c r="DWB7" s="111"/>
      <c r="DWC7" s="111"/>
      <c r="DWD7" s="111"/>
      <c r="DWE7" s="111"/>
      <c r="DWF7" s="111"/>
      <c r="DWG7" s="111"/>
      <c r="DWH7" s="111"/>
      <c r="DWI7" s="111"/>
      <c r="DWJ7" s="111"/>
      <c r="DWK7" s="111"/>
      <c r="DWL7" s="111"/>
      <c r="DWM7" s="111"/>
      <c r="DWN7" s="111"/>
      <c r="DWO7" s="111"/>
      <c r="DWP7" s="111"/>
      <c r="DWQ7" s="111"/>
      <c r="DWR7" s="111"/>
      <c r="DWS7" s="111"/>
      <c r="DWT7" s="111"/>
      <c r="DWU7" s="111"/>
      <c r="DWV7" s="111"/>
      <c r="DWW7" s="111"/>
      <c r="DWX7" s="111"/>
      <c r="DWY7" s="111"/>
      <c r="DWZ7" s="111"/>
      <c r="DXA7" s="111"/>
      <c r="DXB7" s="111"/>
      <c r="DXC7" s="111"/>
      <c r="DXD7" s="111"/>
      <c r="DXE7" s="111"/>
      <c r="DXF7" s="111"/>
      <c r="DXG7" s="111"/>
      <c r="DXH7" s="111"/>
      <c r="DXI7" s="111"/>
      <c r="DXJ7" s="111"/>
      <c r="DXK7" s="111"/>
      <c r="DXL7" s="111"/>
      <c r="DXM7" s="111"/>
      <c r="DXN7" s="111"/>
      <c r="DXO7" s="111"/>
      <c r="DXP7" s="111"/>
      <c r="DXQ7" s="111"/>
      <c r="DXR7" s="111"/>
      <c r="DXS7" s="111"/>
      <c r="DXT7" s="111"/>
      <c r="DXU7" s="111"/>
      <c r="DXV7" s="111"/>
      <c r="DXW7" s="111"/>
      <c r="DXX7" s="111"/>
      <c r="DXY7" s="111"/>
      <c r="DXZ7" s="111"/>
      <c r="DYA7" s="111"/>
      <c r="DYB7" s="111"/>
      <c r="DYC7" s="111"/>
      <c r="DYD7" s="111"/>
      <c r="DYE7" s="111"/>
      <c r="DYF7" s="111"/>
      <c r="DYG7" s="111"/>
      <c r="DYH7" s="111"/>
      <c r="DYI7" s="111"/>
      <c r="DYJ7" s="111"/>
      <c r="DYK7" s="111"/>
      <c r="DYL7" s="111"/>
      <c r="DYM7" s="111"/>
      <c r="DYN7" s="111"/>
      <c r="DYO7" s="111"/>
      <c r="DYP7" s="111"/>
      <c r="DYQ7" s="111"/>
      <c r="DYR7" s="111"/>
      <c r="DYS7" s="111"/>
      <c r="DYT7" s="111"/>
      <c r="DYU7" s="111"/>
      <c r="DYV7" s="111"/>
      <c r="DYW7" s="111"/>
      <c r="DYX7" s="111"/>
      <c r="DYY7" s="111"/>
      <c r="DYZ7" s="111"/>
      <c r="DZA7" s="111"/>
      <c r="DZB7" s="111"/>
      <c r="DZC7" s="111"/>
      <c r="DZD7" s="111"/>
      <c r="DZE7" s="111"/>
      <c r="DZF7" s="111"/>
      <c r="DZG7" s="111"/>
      <c r="DZH7" s="111"/>
      <c r="DZI7" s="111"/>
      <c r="DZJ7" s="111"/>
      <c r="DZK7" s="111"/>
      <c r="DZL7" s="111"/>
      <c r="DZM7" s="111"/>
      <c r="DZN7" s="111"/>
      <c r="DZO7" s="111"/>
      <c r="DZP7" s="111"/>
      <c r="DZQ7" s="111"/>
      <c r="DZR7" s="111"/>
      <c r="DZS7" s="111"/>
      <c r="DZT7" s="111"/>
      <c r="DZU7" s="111"/>
      <c r="DZV7" s="111"/>
      <c r="DZW7" s="111"/>
      <c r="DZX7" s="111"/>
      <c r="DZY7" s="111"/>
      <c r="DZZ7" s="111"/>
      <c r="EAA7" s="111"/>
      <c r="EAB7" s="111"/>
      <c r="EAC7" s="111"/>
      <c r="EAD7" s="111"/>
      <c r="EAE7" s="111"/>
      <c r="EAF7" s="111"/>
      <c r="EAG7" s="111"/>
      <c r="EAH7" s="111"/>
      <c r="EAI7" s="111"/>
      <c r="EAJ7" s="111"/>
      <c r="EAK7" s="111"/>
      <c r="EAL7" s="111"/>
      <c r="EAM7" s="111"/>
      <c r="EAN7" s="111"/>
      <c r="EAO7" s="111"/>
      <c r="EAP7" s="111"/>
      <c r="EAQ7" s="111"/>
      <c r="EAR7" s="111"/>
      <c r="EAS7" s="111"/>
      <c r="EAT7" s="111"/>
      <c r="EAU7" s="111"/>
      <c r="EAV7" s="111"/>
      <c r="EAW7" s="111"/>
      <c r="EAX7" s="111"/>
      <c r="EAY7" s="111"/>
      <c r="EAZ7" s="111"/>
      <c r="EBA7" s="111"/>
      <c r="EBB7" s="111"/>
      <c r="EBC7" s="111"/>
      <c r="EBD7" s="111"/>
      <c r="EBE7" s="111"/>
      <c r="EBF7" s="111"/>
      <c r="EBG7" s="111"/>
      <c r="EBH7" s="111"/>
      <c r="EBI7" s="111"/>
      <c r="EBJ7" s="111"/>
      <c r="EBK7" s="111"/>
      <c r="EBL7" s="111"/>
      <c r="EBM7" s="111"/>
      <c r="EBN7" s="111"/>
      <c r="EBO7" s="111"/>
      <c r="EBP7" s="111"/>
      <c r="EBQ7" s="111"/>
      <c r="EBR7" s="111"/>
      <c r="EBS7" s="111"/>
      <c r="EBT7" s="111"/>
      <c r="EBU7" s="111"/>
      <c r="EBV7" s="111"/>
      <c r="EBW7" s="111"/>
      <c r="EBX7" s="111"/>
      <c r="EBY7" s="111"/>
      <c r="EBZ7" s="111"/>
      <c r="ECA7" s="111"/>
      <c r="ECB7" s="111"/>
      <c r="ECC7" s="111"/>
      <c r="ECD7" s="111"/>
      <c r="ECE7" s="111"/>
      <c r="ECF7" s="111"/>
      <c r="ECG7" s="111"/>
      <c r="ECH7" s="111"/>
      <c r="ECI7" s="111"/>
      <c r="ECJ7" s="111"/>
      <c r="ECK7" s="111"/>
      <c r="ECL7" s="111"/>
      <c r="ECM7" s="111"/>
      <c r="ECN7" s="111"/>
      <c r="ECO7" s="111"/>
      <c r="ECP7" s="111"/>
      <c r="ECQ7" s="111"/>
      <c r="ECR7" s="111"/>
      <c r="ECS7" s="111"/>
      <c r="ECT7" s="111"/>
      <c r="ECU7" s="111"/>
      <c r="ECV7" s="111"/>
      <c r="ECW7" s="111"/>
      <c r="ECX7" s="111"/>
      <c r="ECY7" s="111"/>
      <c r="ECZ7" s="111"/>
      <c r="EDA7" s="111"/>
      <c r="EDB7" s="111"/>
      <c r="EDC7" s="111"/>
      <c r="EDD7" s="111"/>
      <c r="EDE7" s="111"/>
      <c r="EDF7" s="111"/>
      <c r="EDG7" s="111"/>
      <c r="EDH7" s="111"/>
      <c r="EDI7" s="111"/>
      <c r="EDJ7" s="111"/>
      <c r="EDK7" s="111"/>
      <c r="EDL7" s="111"/>
      <c r="EDM7" s="111"/>
      <c r="EDN7" s="111"/>
      <c r="EDO7" s="111"/>
      <c r="EDP7" s="111"/>
      <c r="EDQ7" s="111"/>
      <c r="EDR7" s="111"/>
      <c r="EDS7" s="111"/>
      <c r="EDT7" s="111"/>
      <c r="EDU7" s="111"/>
      <c r="EDV7" s="111"/>
      <c r="EDW7" s="111"/>
      <c r="EDX7" s="111"/>
      <c r="EDY7" s="111"/>
      <c r="EDZ7" s="111"/>
      <c r="EEA7" s="111"/>
      <c r="EEB7" s="111"/>
      <c r="EEC7" s="111"/>
      <c r="EED7" s="111"/>
      <c r="EEE7" s="111"/>
      <c r="EEF7" s="111"/>
      <c r="EEG7" s="111"/>
      <c r="EEH7" s="111"/>
      <c r="EEI7" s="111"/>
      <c r="EEJ7" s="111"/>
      <c r="EEK7" s="111"/>
      <c r="EEL7" s="111"/>
      <c r="EEM7" s="111"/>
      <c r="EEN7" s="111"/>
      <c r="EEO7" s="111"/>
      <c r="EEP7" s="111"/>
      <c r="EEQ7" s="111"/>
      <c r="EER7" s="111"/>
      <c r="EES7" s="111"/>
      <c r="EET7" s="111"/>
      <c r="EEU7" s="111"/>
      <c r="EEV7" s="111"/>
      <c r="EEW7" s="111"/>
      <c r="EEX7" s="111"/>
      <c r="EEY7" s="111"/>
      <c r="EEZ7" s="111"/>
      <c r="EFA7" s="111"/>
      <c r="EFB7" s="111"/>
      <c r="EFC7" s="111"/>
      <c r="EFD7" s="111"/>
      <c r="EFE7" s="111"/>
      <c r="EFF7" s="111"/>
      <c r="EFG7" s="111"/>
      <c r="EFH7" s="111"/>
      <c r="EFI7" s="111"/>
      <c r="EFJ7" s="111"/>
      <c r="EFK7" s="111"/>
      <c r="EFL7" s="111"/>
      <c r="EFM7" s="111"/>
      <c r="EFN7" s="111"/>
      <c r="EFO7" s="111"/>
      <c r="EFP7" s="111"/>
      <c r="EFQ7" s="111"/>
      <c r="EFR7" s="111"/>
      <c r="EFS7" s="111"/>
      <c r="EFT7" s="111"/>
      <c r="EFU7" s="111"/>
      <c r="EFV7" s="111"/>
      <c r="EFW7" s="111"/>
      <c r="EFX7" s="111"/>
      <c r="EFY7" s="111"/>
      <c r="EFZ7" s="111"/>
      <c r="EGA7" s="111"/>
      <c r="EGB7" s="111"/>
      <c r="EGC7" s="111"/>
      <c r="EGD7" s="111"/>
      <c r="EGE7" s="111"/>
      <c r="EGF7" s="111"/>
      <c r="EGG7" s="111"/>
      <c r="EGH7" s="111"/>
      <c r="EGI7" s="111"/>
      <c r="EGJ7" s="111"/>
      <c r="EGK7" s="111"/>
      <c r="EGL7" s="111"/>
      <c r="EGM7" s="111"/>
      <c r="EGN7" s="111"/>
      <c r="EGO7" s="111"/>
      <c r="EGP7" s="111"/>
      <c r="EGQ7" s="111"/>
      <c r="EGR7" s="111"/>
      <c r="EGS7" s="111"/>
      <c r="EGT7" s="111"/>
      <c r="EGU7" s="111"/>
      <c r="EGV7" s="111"/>
      <c r="EGW7" s="111"/>
      <c r="EGX7" s="111"/>
      <c r="EGY7" s="111"/>
      <c r="EGZ7" s="111"/>
      <c r="EHA7" s="111"/>
      <c r="EHB7" s="111"/>
      <c r="EHC7" s="111"/>
      <c r="EHD7" s="111"/>
      <c r="EHE7" s="111"/>
      <c r="EHF7" s="111"/>
      <c r="EHG7" s="111"/>
      <c r="EHH7" s="111"/>
      <c r="EHI7" s="111"/>
      <c r="EHJ7" s="111"/>
      <c r="EHK7" s="111"/>
      <c r="EHL7" s="111"/>
      <c r="EHM7" s="111"/>
      <c r="EHN7" s="111"/>
      <c r="EHO7" s="111"/>
      <c r="EHP7" s="111"/>
      <c r="EHQ7" s="111"/>
      <c r="EHR7" s="111"/>
      <c r="EHS7" s="111"/>
      <c r="EHT7" s="111"/>
      <c r="EHU7" s="111"/>
      <c r="EHV7" s="111"/>
      <c r="EHW7" s="111"/>
      <c r="EHX7" s="111"/>
      <c r="EHY7" s="111"/>
      <c r="EHZ7" s="111"/>
      <c r="EIA7" s="111"/>
      <c r="EIB7" s="111"/>
      <c r="EIC7" s="111"/>
      <c r="EID7" s="111"/>
      <c r="EIE7" s="111"/>
      <c r="EIF7" s="111"/>
      <c r="EIG7" s="111"/>
      <c r="EIH7" s="111"/>
      <c r="EII7" s="111"/>
      <c r="EIJ7" s="111"/>
      <c r="EIK7" s="111"/>
      <c r="EIL7" s="111"/>
      <c r="EIM7" s="111"/>
      <c r="EIN7" s="111"/>
      <c r="EIO7" s="111"/>
      <c r="EIP7" s="111"/>
      <c r="EIQ7" s="111"/>
      <c r="EIR7" s="111"/>
      <c r="EIS7" s="111"/>
      <c r="EIT7" s="111"/>
      <c r="EIU7" s="111"/>
      <c r="EIV7" s="111"/>
      <c r="EIW7" s="111"/>
      <c r="EIX7" s="111"/>
      <c r="EIY7" s="111"/>
      <c r="EIZ7" s="111"/>
      <c r="EJA7" s="111"/>
      <c r="EJB7" s="111"/>
      <c r="EJC7" s="111"/>
      <c r="EJD7" s="111"/>
      <c r="EJE7" s="111"/>
      <c r="EJF7" s="111"/>
      <c r="EJG7" s="111"/>
      <c r="EJH7" s="111"/>
      <c r="EJI7" s="111"/>
      <c r="EJJ7" s="111"/>
      <c r="EJK7" s="111"/>
      <c r="EJL7" s="111"/>
      <c r="EJM7" s="111"/>
      <c r="EJN7" s="111"/>
      <c r="EJO7" s="111"/>
      <c r="EJP7" s="111"/>
      <c r="EJQ7" s="111"/>
      <c r="EJR7" s="111"/>
      <c r="EJS7" s="111"/>
      <c r="EJT7" s="111"/>
      <c r="EJU7" s="111"/>
      <c r="EJV7" s="111"/>
      <c r="EJW7" s="111"/>
      <c r="EJX7" s="111"/>
      <c r="EJY7" s="111"/>
      <c r="EJZ7" s="111"/>
      <c r="EKA7" s="111"/>
      <c r="EKB7" s="111"/>
      <c r="EKC7" s="111"/>
      <c r="EKD7" s="111"/>
      <c r="EKE7" s="111"/>
      <c r="EKF7" s="111"/>
      <c r="EKG7" s="111"/>
      <c r="EKH7" s="111"/>
      <c r="EKI7" s="111"/>
      <c r="EKJ7" s="111"/>
      <c r="EKK7" s="111"/>
      <c r="EKL7" s="111"/>
      <c r="EKM7" s="111"/>
      <c r="EKN7" s="111"/>
      <c r="EKO7" s="111"/>
      <c r="EKP7" s="111"/>
      <c r="EKQ7" s="111"/>
      <c r="EKR7" s="111"/>
      <c r="EKS7" s="111"/>
      <c r="EKT7" s="111"/>
      <c r="EKU7" s="111"/>
      <c r="EKV7" s="111"/>
      <c r="EKW7" s="111"/>
      <c r="EKX7" s="111"/>
      <c r="EKY7" s="111"/>
      <c r="EKZ7" s="111"/>
      <c r="ELA7" s="111"/>
      <c r="ELB7" s="111"/>
      <c r="ELC7" s="111"/>
      <c r="ELD7" s="111"/>
      <c r="ELE7" s="111"/>
      <c r="ELF7" s="111"/>
      <c r="ELG7" s="111"/>
      <c r="ELH7" s="111"/>
      <c r="ELI7" s="111"/>
      <c r="ELJ7" s="111"/>
      <c r="ELK7" s="111"/>
      <c r="ELL7" s="111"/>
      <c r="ELM7" s="111"/>
      <c r="ELN7" s="111"/>
      <c r="ELO7" s="111"/>
      <c r="ELP7" s="111"/>
      <c r="ELQ7" s="111"/>
      <c r="ELR7" s="111"/>
      <c r="ELS7" s="111"/>
      <c r="ELT7" s="111"/>
      <c r="ELU7" s="111"/>
      <c r="ELV7" s="111"/>
      <c r="ELW7" s="111"/>
      <c r="ELX7" s="111"/>
      <c r="ELY7" s="111"/>
      <c r="ELZ7" s="111"/>
      <c r="EMA7" s="111"/>
      <c r="EMB7" s="111"/>
      <c r="EMC7" s="111"/>
      <c r="EMD7" s="111"/>
      <c r="EME7" s="111"/>
      <c r="EMF7" s="111"/>
      <c r="EMG7" s="111"/>
      <c r="EMH7" s="111"/>
      <c r="EMI7" s="111"/>
      <c r="EMJ7" s="111"/>
      <c r="EMK7" s="111"/>
      <c r="EML7" s="111"/>
      <c r="EMM7" s="111"/>
      <c r="EMN7" s="111"/>
      <c r="EMO7" s="111"/>
      <c r="EMP7" s="111"/>
      <c r="EMQ7" s="111"/>
      <c r="EMR7" s="111"/>
      <c r="EMS7" s="111"/>
      <c r="EMT7" s="111"/>
      <c r="EMU7" s="111"/>
      <c r="EMV7" s="111"/>
      <c r="EMW7" s="111"/>
      <c r="EMX7" s="111"/>
      <c r="EMY7" s="111"/>
      <c r="EMZ7" s="111"/>
      <c r="ENA7" s="111"/>
      <c r="ENB7" s="111"/>
      <c r="ENC7" s="111"/>
      <c r="END7" s="111"/>
      <c r="ENE7" s="111"/>
      <c r="ENF7" s="111"/>
      <c r="ENG7" s="111"/>
      <c r="ENH7" s="111"/>
      <c r="ENI7" s="111"/>
      <c r="ENJ7" s="111"/>
      <c r="ENK7" s="111"/>
      <c r="ENL7" s="111"/>
      <c r="ENM7" s="111"/>
      <c r="ENN7" s="111"/>
      <c r="ENO7" s="111"/>
      <c r="ENP7" s="111"/>
      <c r="ENQ7" s="111"/>
      <c r="ENR7" s="111"/>
      <c r="ENS7" s="111"/>
      <c r="ENT7" s="111"/>
      <c r="ENU7" s="111"/>
      <c r="ENV7" s="111"/>
      <c r="ENW7" s="111"/>
      <c r="ENX7" s="111"/>
      <c r="ENY7" s="111"/>
      <c r="ENZ7" s="111"/>
      <c r="EOA7" s="111"/>
      <c r="EOB7" s="111"/>
      <c r="EOC7" s="111"/>
      <c r="EOD7" s="111"/>
      <c r="EOE7" s="111"/>
      <c r="EOF7" s="111"/>
      <c r="EOG7" s="111"/>
      <c r="EOH7" s="111"/>
      <c r="EOI7" s="111"/>
      <c r="EOJ7" s="111"/>
      <c r="EOK7" s="111"/>
      <c r="EOL7" s="111"/>
      <c r="EOM7" s="111"/>
      <c r="EON7" s="111"/>
      <c r="EOO7" s="111"/>
      <c r="EOP7" s="111"/>
      <c r="EOQ7" s="111"/>
      <c r="EOR7" s="111"/>
      <c r="EOS7" s="111"/>
      <c r="EOT7" s="111"/>
      <c r="EOU7" s="111"/>
      <c r="EOV7" s="111"/>
      <c r="EOW7" s="111"/>
      <c r="EOX7" s="111"/>
      <c r="EOY7" s="111"/>
      <c r="EOZ7" s="111"/>
      <c r="EPA7" s="111"/>
      <c r="EPB7" s="111"/>
      <c r="EPC7" s="111"/>
      <c r="EPD7" s="111"/>
      <c r="EPE7" s="111"/>
      <c r="EPF7" s="111"/>
      <c r="EPG7" s="111"/>
      <c r="EPH7" s="111"/>
      <c r="EPI7" s="111"/>
      <c r="EPJ7" s="111"/>
      <c r="EPK7" s="111"/>
      <c r="EPL7" s="111"/>
      <c r="EPM7" s="111"/>
      <c r="EPN7" s="111"/>
      <c r="EPO7" s="111"/>
      <c r="EPP7" s="111"/>
      <c r="EPQ7" s="111"/>
      <c r="EPR7" s="111"/>
      <c r="EPS7" s="111"/>
      <c r="EPT7" s="111"/>
      <c r="EPU7" s="111"/>
      <c r="EPV7" s="111"/>
      <c r="EPW7" s="111"/>
      <c r="EPX7" s="111"/>
      <c r="EPY7" s="111"/>
      <c r="EPZ7" s="111"/>
      <c r="EQA7" s="111"/>
      <c r="EQB7" s="111"/>
      <c r="EQC7" s="111"/>
      <c r="EQD7" s="111"/>
      <c r="EQE7" s="111"/>
      <c r="EQF7" s="111"/>
      <c r="EQG7" s="111"/>
      <c r="EQH7" s="111"/>
      <c r="EQI7" s="111"/>
      <c r="EQJ7" s="111"/>
      <c r="EQK7" s="111"/>
      <c r="EQL7" s="111"/>
      <c r="EQM7" s="111"/>
      <c r="EQN7" s="111"/>
      <c r="EQO7" s="111"/>
      <c r="EQP7" s="111"/>
      <c r="EQQ7" s="111"/>
      <c r="EQR7" s="111"/>
      <c r="EQS7" s="111"/>
      <c r="EQT7" s="111"/>
      <c r="EQU7" s="111"/>
      <c r="EQV7" s="111"/>
      <c r="EQW7" s="111"/>
      <c r="EQX7" s="111"/>
      <c r="EQY7" s="111"/>
      <c r="EQZ7" s="111"/>
      <c r="ERA7" s="111"/>
      <c r="ERB7" s="111"/>
      <c r="ERC7" s="111"/>
      <c r="ERD7" s="111"/>
      <c r="ERE7" s="111"/>
      <c r="ERF7" s="111"/>
      <c r="ERG7" s="111"/>
      <c r="ERH7" s="111"/>
      <c r="ERI7" s="111"/>
      <c r="ERJ7" s="111"/>
      <c r="ERK7" s="111"/>
      <c r="ERL7" s="111"/>
      <c r="ERM7" s="111"/>
      <c r="ERN7" s="111"/>
      <c r="ERO7" s="111"/>
      <c r="ERP7" s="111"/>
      <c r="ERQ7" s="111"/>
      <c r="ERR7" s="111"/>
      <c r="ERS7" s="111"/>
      <c r="ERT7" s="111"/>
      <c r="ERU7" s="111"/>
      <c r="ERV7" s="111"/>
      <c r="ERW7" s="111"/>
      <c r="ERX7" s="111"/>
      <c r="ERY7" s="111"/>
      <c r="ERZ7" s="111"/>
      <c r="ESA7" s="111"/>
      <c r="ESB7" s="111"/>
      <c r="ESC7" s="111"/>
      <c r="ESD7" s="111"/>
      <c r="ESE7" s="111"/>
      <c r="ESF7" s="111"/>
      <c r="ESG7" s="111"/>
      <c r="ESH7" s="111"/>
      <c r="ESI7" s="111"/>
      <c r="ESJ7" s="111"/>
      <c r="ESK7" s="111"/>
      <c r="ESL7" s="111"/>
      <c r="ESM7" s="111"/>
      <c r="ESN7" s="111"/>
      <c r="ESO7" s="111"/>
      <c r="ESP7" s="111"/>
      <c r="ESQ7" s="111"/>
      <c r="ESR7" s="111"/>
      <c r="ESS7" s="111"/>
      <c r="EST7" s="111"/>
      <c r="ESU7" s="111"/>
      <c r="ESV7" s="111"/>
      <c r="ESW7" s="111"/>
      <c r="ESX7" s="111"/>
      <c r="ESY7" s="111"/>
      <c r="ESZ7" s="111"/>
      <c r="ETA7" s="111"/>
      <c r="ETB7" s="111"/>
      <c r="ETC7" s="111"/>
      <c r="ETD7" s="111"/>
      <c r="ETE7" s="111"/>
      <c r="ETF7" s="111"/>
      <c r="ETG7" s="111"/>
      <c r="ETH7" s="111"/>
      <c r="ETI7" s="111"/>
      <c r="ETJ7" s="111"/>
      <c r="ETK7" s="111"/>
      <c r="ETL7" s="111"/>
      <c r="ETM7" s="111"/>
      <c r="ETN7" s="111"/>
      <c r="ETO7" s="111"/>
      <c r="ETP7" s="111"/>
      <c r="ETQ7" s="111"/>
      <c r="ETR7" s="111"/>
      <c r="ETS7" s="111"/>
      <c r="ETT7" s="111"/>
      <c r="ETU7" s="111"/>
      <c r="ETV7" s="111"/>
      <c r="ETW7" s="111"/>
      <c r="ETX7" s="111"/>
      <c r="ETY7" s="111"/>
      <c r="ETZ7" s="111"/>
      <c r="EUA7" s="111"/>
      <c r="EUB7" s="111"/>
      <c r="EUC7" s="111"/>
      <c r="EUD7" s="111"/>
      <c r="EUE7" s="111"/>
      <c r="EUF7" s="111"/>
      <c r="EUG7" s="111"/>
      <c r="EUH7" s="111"/>
      <c r="EUI7" s="111"/>
      <c r="EUJ7" s="111"/>
      <c r="EUK7" s="111"/>
      <c r="EUL7" s="111"/>
      <c r="EUM7" s="111"/>
      <c r="EUN7" s="111"/>
      <c r="EUO7" s="111"/>
      <c r="EUP7" s="111"/>
      <c r="EUQ7" s="111"/>
      <c r="EUR7" s="111"/>
      <c r="EUS7" s="111"/>
      <c r="EUT7" s="111"/>
      <c r="EUU7" s="111"/>
      <c r="EUV7" s="111"/>
      <c r="EUW7" s="111"/>
      <c r="EUX7" s="111"/>
      <c r="EUY7" s="111"/>
      <c r="EUZ7" s="111"/>
      <c r="EVA7" s="111"/>
      <c r="EVB7" s="111"/>
      <c r="EVC7" s="111"/>
      <c r="EVD7" s="111"/>
      <c r="EVE7" s="111"/>
      <c r="EVF7" s="111"/>
      <c r="EVG7" s="111"/>
      <c r="EVH7" s="111"/>
      <c r="EVI7" s="111"/>
      <c r="EVJ7" s="111"/>
      <c r="EVK7" s="111"/>
      <c r="EVL7" s="111"/>
      <c r="EVM7" s="111"/>
      <c r="EVN7" s="111"/>
      <c r="EVO7" s="111"/>
      <c r="EVP7" s="111"/>
      <c r="EVQ7" s="111"/>
      <c r="EVR7" s="111"/>
      <c r="EVS7" s="111"/>
      <c r="EVT7" s="111"/>
      <c r="EVU7" s="111"/>
      <c r="EVV7" s="111"/>
      <c r="EVW7" s="111"/>
      <c r="EVX7" s="111"/>
      <c r="EVY7" s="111"/>
      <c r="EVZ7" s="111"/>
      <c r="EWA7" s="111"/>
      <c r="EWB7" s="111"/>
      <c r="EWC7" s="111"/>
      <c r="EWD7" s="111"/>
      <c r="EWE7" s="111"/>
      <c r="EWF7" s="111"/>
      <c r="EWG7" s="111"/>
      <c r="EWH7" s="111"/>
      <c r="EWI7" s="111"/>
      <c r="EWJ7" s="111"/>
      <c r="EWK7" s="111"/>
      <c r="EWL7" s="111"/>
      <c r="EWM7" s="111"/>
      <c r="EWN7" s="111"/>
      <c r="EWO7" s="111"/>
      <c r="EWP7" s="111"/>
      <c r="EWQ7" s="111"/>
      <c r="EWR7" s="111"/>
      <c r="EWS7" s="111"/>
      <c r="EWT7" s="111"/>
      <c r="EWU7" s="111"/>
      <c r="EWV7" s="111"/>
      <c r="EWW7" s="111"/>
      <c r="EWX7" s="111"/>
      <c r="EWY7" s="111"/>
      <c r="EWZ7" s="111"/>
      <c r="EXA7" s="111"/>
      <c r="EXB7" s="111"/>
      <c r="EXC7" s="111"/>
      <c r="EXD7" s="111"/>
      <c r="EXE7" s="111"/>
      <c r="EXF7" s="111"/>
      <c r="EXG7" s="111"/>
      <c r="EXH7" s="111"/>
      <c r="EXI7" s="111"/>
      <c r="EXJ7" s="111"/>
      <c r="EXK7" s="111"/>
      <c r="EXL7" s="111"/>
      <c r="EXM7" s="111"/>
      <c r="EXN7" s="111"/>
      <c r="EXO7" s="111"/>
      <c r="EXP7" s="111"/>
      <c r="EXQ7" s="111"/>
      <c r="EXR7" s="111"/>
      <c r="EXS7" s="111"/>
      <c r="EXT7" s="111"/>
      <c r="EXU7" s="111"/>
      <c r="EXV7" s="111"/>
      <c r="EXW7" s="111"/>
      <c r="EXX7" s="111"/>
      <c r="EXY7" s="111"/>
      <c r="EXZ7" s="111"/>
      <c r="EYA7" s="111"/>
      <c r="EYB7" s="111"/>
      <c r="EYC7" s="111"/>
      <c r="EYD7" s="111"/>
      <c r="EYE7" s="111"/>
      <c r="EYF7" s="111"/>
      <c r="EYG7" s="111"/>
      <c r="EYH7" s="111"/>
      <c r="EYI7" s="111"/>
      <c r="EYJ7" s="111"/>
      <c r="EYK7" s="111"/>
      <c r="EYL7" s="111"/>
      <c r="EYM7" s="111"/>
      <c r="EYN7" s="111"/>
      <c r="EYO7" s="111"/>
      <c r="EYP7" s="111"/>
      <c r="EYQ7" s="111"/>
      <c r="EYR7" s="111"/>
      <c r="EYS7" s="111"/>
      <c r="EYT7" s="111"/>
      <c r="EYU7" s="111"/>
      <c r="EYV7" s="111"/>
      <c r="EYW7" s="111"/>
      <c r="EYX7" s="111"/>
      <c r="EYY7" s="111"/>
      <c r="EYZ7" s="111"/>
      <c r="EZA7" s="111"/>
      <c r="EZB7" s="111"/>
      <c r="EZC7" s="111"/>
      <c r="EZD7" s="111"/>
      <c r="EZE7" s="111"/>
      <c r="EZF7" s="111"/>
      <c r="EZG7" s="111"/>
      <c r="EZH7" s="111"/>
      <c r="EZI7" s="111"/>
      <c r="EZJ7" s="111"/>
      <c r="EZK7" s="111"/>
      <c r="EZL7" s="111"/>
      <c r="EZM7" s="111"/>
      <c r="EZN7" s="111"/>
      <c r="EZO7" s="111"/>
      <c r="EZP7" s="111"/>
      <c r="EZQ7" s="111"/>
      <c r="EZR7" s="111"/>
      <c r="EZS7" s="111"/>
      <c r="EZT7" s="111"/>
      <c r="EZU7" s="111"/>
      <c r="EZV7" s="111"/>
      <c r="EZW7" s="111"/>
      <c r="EZX7" s="111"/>
      <c r="EZY7" s="111"/>
      <c r="EZZ7" s="111"/>
      <c r="FAA7" s="111"/>
      <c r="FAB7" s="111"/>
      <c r="FAC7" s="111"/>
      <c r="FAD7" s="111"/>
      <c r="FAE7" s="111"/>
      <c r="FAF7" s="111"/>
      <c r="FAG7" s="111"/>
      <c r="FAH7" s="111"/>
      <c r="FAI7" s="111"/>
      <c r="FAJ7" s="111"/>
      <c r="FAK7" s="111"/>
      <c r="FAL7" s="111"/>
      <c r="FAM7" s="111"/>
      <c r="FAN7" s="111"/>
      <c r="FAO7" s="111"/>
      <c r="FAP7" s="111"/>
      <c r="FAQ7" s="111"/>
      <c r="FAR7" s="111"/>
      <c r="FAS7" s="111"/>
      <c r="FAT7" s="111"/>
      <c r="FAU7" s="111"/>
      <c r="FAV7" s="111"/>
      <c r="FAW7" s="111"/>
      <c r="FAX7" s="111"/>
      <c r="FAY7" s="111"/>
      <c r="FAZ7" s="111"/>
      <c r="FBA7" s="111"/>
      <c r="FBB7" s="111"/>
      <c r="FBC7" s="111"/>
      <c r="FBD7" s="111"/>
      <c r="FBE7" s="111"/>
      <c r="FBF7" s="111"/>
      <c r="FBG7" s="111"/>
      <c r="FBH7" s="111"/>
      <c r="FBI7" s="111"/>
      <c r="FBJ7" s="111"/>
      <c r="FBK7" s="111"/>
      <c r="FBL7" s="111"/>
      <c r="FBM7" s="111"/>
      <c r="FBN7" s="111"/>
      <c r="FBO7" s="111"/>
      <c r="FBP7" s="111"/>
      <c r="FBQ7" s="111"/>
      <c r="FBR7" s="111"/>
      <c r="FBS7" s="111"/>
      <c r="FBT7" s="111"/>
      <c r="FBU7" s="111"/>
      <c r="FBV7" s="111"/>
      <c r="FBW7" s="111"/>
      <c r="FBX7" s="111"/>
      <c r="FBY7" s="111"/>
      <c r="FBZ7" s="111"/>
      <c r="FCA7" s="111"/>
      <c r="FCB7" s="111"/>
      <c r="FCC7" s="111"/>
      <c r="FCD7" s="111"/>
      <c r="FCE7" s="111"/>
      <c r="FCF7" s="111"/>
      <c r="FCG7" s="111"/>
      <c r="FCH7" s="111"/>
      <c r="FCI7" s="111"/>
      <c r="FCJ7" s="111"/>
      <c r="FCK7" s="111"/>
      <c r="FCL7" s="111"/>
      <c r="FCM7" s="111"/>
      <c r="FCN7" s="111"/>
      <c r="FCO7" s="111"/>
      <c r="FCP7" s="111"/>
      <c r="FCQ7" s="111"/>
      <c r="FCR7" s="111"/>
      <c r="FCS7" s="111"/>
      <c r="FCT7" s="111"/>
      <c r="FCU7" s="111"/>
      <c r="FCV7" s="111"/>
      <c r="FCW7" s="111"/>
      <c r="FCX7" s="111"/>
      <c r="FCY7" s="111"/>
      <c r="FCZ7" s="111"/>
      <c r="FDA7" s="111"/>
      <c r="FDB7" s="111"/>
      <c r="FDC7" s="111"/>
      <c r="FDD7" s="111"/>
      <c r="FDE7" s="111"/>
      <c r="FDF7" s="111"/>
      <c r="FDG7" s="111"/>
      <c r="FDH7" s="111"/>
      <c r="FDI7" s="111"/>
      <c r="FDJ7" s="111"/>
      <c r="FDK7" s="111"/>
      <c r="FDL7" s="111"/>
      <c r="FDM7" s="111"/>
      <c r="FDN7" s="111"/>
      <c r="FDO7" s="111"/>
      <c r="FDP7" s="111"/>
      <c r="FDQ7" s="111"/>
      <c r="FDR7" s="111"/>
      <c r="FDS7" s="111"/>
      <c r="FDT7" s="111"/>
      <c r="FDU7" s="111"/>
      <c r="FDV7" s="111"/>
      <c r="FDW7" s="111"/>
      <c r="FDX7" s="111"/>
      <c r="FDY7" s="111"/>
      <c r="FDZ7" s="111"/>
      <c r="FEA7" s="111"/>
      <c r="FEB7" s="111"/>
      <c r="FEC7" s="111"/>
      <c r="FED7" s="111"/>
      <c r="FEE7" s="111"/>
      <c r="FEF7" s="111"/>
      <c r="FEG7" s="111"/>
      <c r="FEH7" s="111"/>
      <c r="FEI7" s="111"/>
      <c r="FEJ7" s="111"/>
      <c r="FEK7" s="111"/>
      <c r="FEL7" s="111"/>
      <c r="FEM7" s="111"/>
      <c r="FEN7" s="111"/>
      <c r="FEO7" s="111"/>
      <c r="FEP7" s="111"/>
      <c r="FEQ7" s="111"/>
      <c r="FER7" s="111"/>
      <c r="FES7" s="111"/>
      <c r="FET7" s="111"/>
      <c r="FEU7" s="111"/>
      <c r="FEV7" s="111"/>
      <c r="FEW7" s="111"/>
      <c r="FEX7" s="111"/>
      <c r="FEY7" s="111"/>
      <c r="FEZ7" s="111"/>
      <c r="FFA7" s="111"/>
      <c r="FFB7" s="111"/>
      <c r="FFC7" s="111"/>
      <c r="FFD7" s="111"/>
      <c r="FFE7" s="111"/>
      <c r="FFF7" s="111"/>
      <c r="FFG7" s="111"/>
      <c r="FFH7" s="111"/>
      <c r="FFI7" s="111"/>
      <c r="FFJ7" s="111"/>
      <c r="FFK7" s="111"/>
      <c r="FFL7" s="111"/>
      <c r="FFM7" s="111"/>
      <c r="FFN7" s="111"/>
      <c r="FFO7" s="111"/>
      <c r="FFP7" s="111"/>
      <c r="FFQ7" s="111"/>
      <c r="FFR7" s="111"/>
      <c r="FFS7" s="111"/>
      <c r="FFT7" s="111"/>
      <c r="FFU7" s="111"/>
      <c r="FFV7" s="111"/>
      <c r="FFW7" s="111"/>
      <c r="FFX7" s="111"/>
      <c r="FFY7" s="111"/>
      <c r="FFZ7" s="111"/>
      <c r="FGA7" s="111"/>
      <c r="FGB7" s="111"/>
      <c r="FGC7" s="111"/>
      <c r="FGD7" s="111"/>
      <c r="FGE7" s="111"/>
      <c r="FGF7" s="111"/>
      <c r="FGG7" s="111"/>
      <c r="FGH7" s="111"/>
      <c r="FGI7" s="111"/>
      <c r="FGJ7" s="111"/>
      <c r="FGK7" s="111"/>
      <c r="FGL7" s="111"/>
      <c r="FGM7" s="111"/>
      <c r="FGN7" s="111"/>
      <c r="FGO7" s="111"/>
      <c r="FGP7" s="111"/>
      <c r="FGQ7" s="111"/>
      <c r="FGR7" s="111"/>
      <c r="FGS7" s="111"/>
      <c r="FGT7" s="111"/>
      <c r="FGU7" s="111"/>
      <c r="FGV7" s="111"/>
      <c r="FGW7" s="111"/>
      <c r="FGX7" s="111"/>
      <c r="FGY7" s="111"/>
      <c r="FGZ7" s="111"/>
      <c r="FHA7" s="111"/>
      <c r="FHB7" s="111"/>
      <c r="FHC7" s="111"/>
      <c r="FHD7" s="111"/>
      <c r="FHE7" s="111"/>
      <c r="FHF7" s="111"/>
      <c r="FHG7" s="111"/>
      <c r="FHH7" s="111"/>
      <c r="FHI7" s="111"/>
      <c r="FHJ7" s="111"/>
      <c r="FHK7" s="111"/>
      <c r="FHL7" s="111"/>
      <c r="FHM7" s="111"/>
      <c r="FHN7" s="111"/>
      <c r="FHO7" s="111"/>
      <c r="FHP7" s="111"/>
      <c r="FHQ7" s="111"/>
      <c r="FHR7" s="111"/>
      <c r="FHS7" s="111"/>
      <c r="FHT7" s="111"/>
      <c r="FHU7" s="111"/>
      <c r="FHV7" s="111"/>
      <c r="FHW7" s="111"/>
      <c r="FHX7" s="111"/>
      <c r="FHY7" s="111"/>
      <c r="FHZ7" s="111"/>
      <c r="FIA7" s="111"/>
      <c r="FIB7" s="111"/>
      <c r="FIC7" s="111"/>
      <c r="FID7" s="111"/>
      <c r="FIE7" s="111"/>
      <c r="FIF7" s="111"/>
      <c r="FIG7" s="111"/>
      <c r="FIH7" s="111"/>
      <c r="FII7" s="111"/>
      <c r="FIJ7" s="111"/>
      <c r="FIK7" s="111"/>
      <c r="FIL7" s="111"/>
      <c r="FIM7" s="111"/>
      <c r="FIN7" s="111"/>
      <c r="FIO7" s="111"/>
      <c r="FIP7" s="111"/>
      <c r="FIQ7" s="111"/>
      <c r="FIR7" s="111"/>
      <c r="FIS7" s="111"/>
      <c r="FIT7" s="111"/>
      <c r="FIU7" s="111"/>
      <c r="FIV7" s="111"/>
      <c r="FIW7" s="111"/>
      <c r="FIX7" s="111"/>
      <c r="FIY7" s="111"/>
      <c r="FIZ7" s="111"/>
      <c r="FJA7" s="111"/>
      <c r="FJB7" s="111"/>
      <c r="FJC7" s="111"/>
      <c r="FJD7" s="111"/>
      <c r="FJE7" s="111"/>
      <c r="FJF7" s="111"/>
      <c r="FJG7" s="111"/>
      <c r="FJH7" s="111"/>
      <c r="FJI7" s="111"/>
      <c r="FJJ7" s="111"/>
      <c r="FJK7" s="111"/>
      <c r="FJL7" s="111"/>
      <c r="FJM7" s="111"/>
      <c r="FJN7" s="111"/>
      <c r="FJO7" s="111"/>
      <c r="FJP7" s="111"/>
      <c r="FJQ7" s="111"/>
      <c r="FJR7" s="111"/>
      <c r="FJS7" s="111"/>
      <c r="FJT7" s="111"/>
      <c r="FJU7" s="111"/>
      <c r="FJV7" s="111"/>
      <c r="FJW7" s="111"/>
      <c r="FJX7" s="111"/>
      <c r="FJY7" s="111"/>
      <c r="FJZ7" s="111"/>
      <c r="FKA7" s="111"/>
      <c r="FKB7" s="111"/>
      <c r="FKC7" s="111"/>
      <c r="FKD7" s="111"/>
      <c r="FKE7" s="111"/>
      <c r="FKF7" s="111"/>
      <c r="FKG7" s="111"/>
      <c r="FKH7" s="111"/>
      <c r="FKI7" s="111"/>
      <c r="FKJ7" s="111"/>
      <c r="FKK7" s="111"/>
      <c r="FKL7" s="111"/>
      <c r="FKM7" s="111"/>
      <c r="FKN7" s="111"/>
      <c r="FKO7" s="111"/>
      <c r="FKP7" s="111"/>
      <c r="FKQ7" s="111"/>
      <c r="FKR7" s="111"/>
      <c r="FKS7" s="111"/>
      <c r="FKT7" s="111"/>
      <c r="FKU7" s="111"/>
      <c r="FKV7" s="111"/>
      <c r="FKW7" s="111"/>
      <c r="FKX7" s="111"/>
      <c r="FKY7" s="111"/>
      <c r="FKZ7" s="111"/>
      <c r="FLA7" s="111"/>
      <c r="FLB7" s="111"/>
      <c r="FLC7" s="111"/>
      <c r="FLD7" s="111"/>
      <c r="FLE7" s="111"/>
      <c r="FLF7" s="111"/>
      <c r="FLG7" s="111"/>
      <c r="FLH7" s="111"/>
      <c r="FLI7" s="111"/>
      <c r="FLJ7" s="111"/>
      <c r="FLK7" s="111"/>
      <c r="FLL7" s="111"/>
      <c r="FLM7" s="111"/>
      <c r="FLN7" s="111"/>
      <c r="FLO7" s="111"/>
      <c r="FLP7" s="111"/>
      <c r="FLQ7" s="111"/>
      <c r="FLR7" s="111"/>
      <c r="FLS7" s="111"/>
      <c r="FLT7" s="111"/>
      <c r="FLU7" s="111"/>
      <c r="FLV7" s="111"/>
      <c r="FLW7" s="111"/>
      <c r="FLX7" s="111"/>
      <c r="FLY7" s="111"/>
      <c r="FLZ7" s="111"/>
      <c r="FMA7" s="111"/>
      <c r="FMB7" s="111"/>
      <c r="FMC7" s="111"/>
      <c r="FMD7" s="111"/>
      <c r="FME7" s="111"/>
      <c r="FMF7" s="111"/>
      <c r="FMG7" s="111"/>
      <c r="FMH7" s="111"/>
      <c r="FMI7" s="111"/>
      <c r="FMJ7" s="111"/>
      <c r="FMK7" s="111"/>
      <c r="FML7" s="111"/>
      <c r="FMM7" s="111"/>
      <c r="FMN7" s="111"/>
      <c r="FMO7" s="111"/>
      <c r="FMP7" s="111"/>
      <c r="FMQ7" s="111"/>
      <c r="FMR7" s="111"/>
      <c r="FMS7" s="111"/>
      <c r="FMT7" s="111"/>
      <c r="FMU7" s="111"/>
      <c r="FMV7" s="111"/>
      <c r="FMW7" s="111"/>
      <c r="FMX7" s="111"/>
      <c r="FMY7" s="111"/>
      <c r="FMZ7" s="111"/>
      <c r="FNA7" s="111"/>
      <c r="FNB7" s="111"/>
      <c r="FNC7" s="111"/>
      <c r="FND7" s="111"/>
      <c r="FNE7" s="111"/>
      <c r="FNF7" s="111"/>
      <c r="FNG7" s="111"/>
      <c r="FNH7" s="111"/>
      <c r="FNI7" s="111"/>
      <c r="FNJ7" s="111"/>
      <c r="FNK7" s="111"/>
      <c r="FNL7" s="111"/>
      <c r="FNM7" s="111"/>
      <c r="FNN7" s="111"/>
      <c r="FNO7" s="111"/>
      <c r="FNP7" s="111"/>
      <c r="FNQ7" s="111"/>
      <c r="FNR7" s="111"/>
      <c r="FNS7" s="111"/>
      <c r="FNT7" s="111"/>
      <c r="FNU7" s="111"/>
      <c r="FNV7" s="111"/>
      <c r="FNW7" s="111"/>
      <c r="FNX7" s="111"/>
      <c r="FNY7" s="111"/>
      <c r="FNZ7" s="111"/>
      <c r="FOA7" s="111"/>
      <c r="FOB7" s="111"/>
      <c r="FOC7" s="111"/>
      <c r="FOD7" s="111"/>
      <c r="FOE7" s="111"/>
      <c r="FOF7" s="111"/>
      <c r="FOG7" s="111"/>
      <c r="FOH7" s="111"/>
      <c r="FOI7" s="111"/>
      <c r="FOJ7" s="111"/>
      <c r="FOK7" s="111"/>
      <c r="FOL7" s="111"/>
      <c r="FOM7" s="111"/>
      <c r="FON7" s="111"/>
      <c r="FOO7" s="111"/>
      <c r="FOP7" s="111"/>
      <c r="FOQ7" s="111"/>
      <c r="FOR7" s="111"/>
      <c r="FOS7" s="111"/>
      <c r="FOT7" s="111"/>
      <c r="FOU7" s="111"/>
      <c r="FOV7" s="111"/>
      <c r="FOW7" s="111"/>
      <c r="FOX7" s="111"/>
      <c r="FOY7" s="111"/>
      <c r="FOZ7" s="111"/>
      <c r="FPA7" s="111"/>
      <c r="FPB7" s="111"/>
      <c r="FPC7" s="111"/>
      <c r="FPD7" s="111"/>
      <c r="FPE7" s="111"/>
      <c r="FPF7" s="111"/>
      <c r="FPG7" s="111"/>
      <c r="FPH7" s="111"/>
      <c r="FPI7" s="111"/>
      <c r="FPJ7" s="111"/>
      <c r="FPK7" s="111"/>
      <c r="FPL7" s="111"/>
      <c r="FPM7" s="111"/>
      <c r="FPN7" s="111"/>
      <c r="FPO7" s="111"/>
      <c r="FPP7" s="111"/>
      <c r="FPQ7" s="111"/>
      <c r="FPR7" s="111"/>
      <c r="FPS7" s="111"/>
      <c r="FPT7" s="111"/>
      <c r="FPU7" s="111"/>
      <c r="FPV7" s="111"/>
      <c r="FPW7" s="111"/>
      <c r="FPX7" s="111"/>
      <c r="FPY7" s="111"/>
      <c r="FPZ7" s="111"/>
      <c r="FQA7" s="111"/>
      <c r="FQB7" s="111"/>
      <c r="FQC7" s="111"/>
      <c r="FQD7" s="111"/>
      <c r="FQE7" s="111"/>
      <c r="FQF7" s="111"/>
      <c r="FQG7" s="111"/>
      <c r="FQH7" s="111"/>
      <c r="FQI7" s="111"/>
      <c r="FQJ7" s="111"/>
      <c r="FQK7" s="111"/>
      <c r="FQL7" s="111"/>
      <c r="FQM7" s="111"/>
      <c r="FQN7" s="111"/>
      <c r="FQO7" s="111"/>
      <c r="FQP7" s="111"/>
      <c r="FQQ7" s="111"/>
      <c r="FQR7" s="111"/>
      <c r="FQS7" s="111"/>
      <c r="FQT7" s="111"/>
      <c r="FQU7" s="111"/>
      <c r="FQV7" s="111"/>
      <c r="FQW7" s="111"/>
      <c r="FQX7" s="111"/>
      <c r="FQY7" s="111"/>
      <c r="FQZ7" s="111"/>
      <c r="FRA7" s="111"/>
      <c r="FRB7" s="111"/>
      <c r="FRC7" s="111"/>
      <c r="FRD7" s="111"/>
      <c r="FRE7" s="111"/>
      <c r="FRF7" s="111"/>
      <c r="FRG7" s="111"/>
      <c r="FRH7" s="111"/>
      <c r="FRI7" s="111"/>
      <c r="FRJ7" s="111"/>
      <c r="FRK7" s="111"/>
      <c r="FRL7" s="111"/>
      <c r="FRM7" s="111"/>
      <c r="FRN7" s="111"/>
      <c r="FRO7" s="111"/>
      <c r="FRP7" s="111"/>
      <c r="FRQ7" s="111"/>
      <c r="FRR7" s="111"/>
      <c r="FRS7" s="111"/>
      <c r="FRT7" s="111"/>
      <c r="FRU7" s="111"/>
      <c r="FRV7" s="111"/>
      <c r="FRW7" s="111"/>
      <c r="FRX7" s="111"/>
      <c r="FRY7" s="111"/>
      <c r="FRZ7" s="111"/>
      <c r="FSA7" s="111"/>
      <c r="FSB7" s="111"/>
      <c r="FSC7" s="111"/>
      <c r="FSD7" s="111"/>
      <c r="FSE7" s="111"/>
      <c r="FSF7" s="111"/>
      <c r="FSG7" s="111"/>
      <c r="FSH7" s="111"/>
      <c r="FSI7" s="111"/>
      <c r="FSJ7" s="111"/>
      <c r="FSK7" s="111"/>
      <c r="FSL7" s="111"/>
      <c r="FSM7" s="111"/>
      <c r="FSN7" s="111"/>
      <c r="FSO7" s="111"/>
      <c r="FSP7" s="111"/>
      <c r="FSQ7" s="111"/>
      <c r="FSR7" s="111"/>
      <c r="FSS7" s="111"/>
      <c r="FST7" s="111"/>
      <c r="FSU7" s="111"/>
      <c r="FSV7" s="111"/>
      <c r="FSW7" s="111"/>
      <c r="FSX7" s="111"/>
      <c r="FSY7" s="111"/>
      <c r="FSZ7" s="111"/>
      <c r="FTA7" s="111"/>
      <c r="FTB7" s="111"/>
      <c r="FTC7" s="111"/>
      <c r="FTD7" s="111"/>
      <c r="FTE7" s="111"/>
      <c r="FTF7" s="111"/>
      <c r="FTG7" s="111"/>
      <c r="FTH7" s="111"/>
      <c r="FTI7" s="111"/>
      <c r="FTJ7" s="111"/>
      <c r="FTK7" s="111"/>
      <c r="FTL7" s="111"/>
      <c r="FTM7" s="111"/>
      <c r="FTN7" s="111"/>
      <c r="FTO7" s="111"/>
      <c r="FTP7" s="111"/>
      <c r="FTQ7" s="111"/>
      <c r="FTR7" s="111"/>
      <c r="FTS7" s="111"/>
      <c r="FTT7" s="111"/>
      <c r="FTU7" s="111"/>
      <c r="FTV7" s="111"/>
      <c r="FTW7" s="111"/>
      <c r="FTX7" s="111"/>
      <c r="FTY7" s="111"/>
      <c r="FTZ7" s="111"/>
      <c r="FUA7" s="111"/>
      <c r="FUB7" s="111"/>
      <c r="FUC7" s="111"/>
      <c r="FUD7" s="111"/>
      <c r="FUE7" s="111"/>
      <c r="FUF7" s="111"/>
      <c r="FUG7" s="111"/>
      <c r="FUH7" s="111"/>
      <c r="FUI7" s="111"/>
      <c r="FUJ7" s="111"/>
      <c r="FUK7" s="111"/>
      <c r="FUL7" s="111"/>
      <c r="FUM7" s="111"/>
      <c r="FUN7" s="111"/>
      <c r="FUO7" s="111"/>
      <c r="FUP7" s="111"/>
      <c r="FUQ7" s="111"/>
      <c r="FUR7" s="111"/>
      <c r="FUS7" s="111"/>
      <c r="FUT7" s="111"/>
      <c r="FUU7" s="111"/>
      <c r="FUV7" s="111"/>
      <c r="FUW7" s="111"/>
      <c r="FUX7" s="111"/>
      <c r="FUY7" s="111"/>
      <c r="FUZ7" s="111"/>
      <c r="FVA7" s="111"/>
      <c r="FVB7" s="111"/>
      <c r="FVC7" s="111"/>
      <c r="FVD7" s="111"/>
      <c r="FVE7" s="111"/>
      <c r="FVF7" s="111"/>
      <c r="FVG7" s="111"/>
      <c r="FVH7" s="111"/>
      <c r="FVI7" s="111"/>
      <c r="FVJ7" s="111"/>
      <c r="FVK7" s="111"/>
      <c r="FVL7" s="111"/>
      <c r="FVM7" s="111"/>
      <c r="FVN7" s="111"/>
      <c r="FVO7" s="111"/>
      <c r="FVP7" s="111"/>
      <c r="FVQ7" s="111"/>
      <c r="FVR7" s="111"/>
      <c r="FVS7" s="111"/>
      <c r="FVT7" s="111"/>
      <c r="FVU7" s="111"/>
      <c r="FVV7" s="111"/>
      <c r="FVW7" s="111"/>
      <c r="FVX7" s="111"/>
      <c r="FVY7" s="111"/>
      <c r="FVZ7" s="111"/>
      <c r="FWA7" s="111"/>
      <c r="FWB7" s="111"/>
      <c r="FWC7" s="111"/>
      <c r="FWD7" s="111"/>
      <c r="FWE7" s="111"/>
      <c r="FWF7" s="111"/>
      <c r="FWG7" s="111"/>
      <c r="FWH7" s="111"/>
      <c r="FWI7" s="111"/>
      <c r="FWJ7" s="111"/>
      <c r="FWK7" s="111"/>
      <c r="FWL7" s="111"/>
      <c r="FWM7" s="111"/>
      <c r="FWN7" s="111"/>
      <c r="FWO7" s="111"/>
      <c r="FWP7" s="111"/>
      <c r="FWQ7" s="111"/>
      <c r="FWR7" s="111"/>
      <c r="FWS7" s="111"/>
      <c r="FWT7" s="111"/>
      <c r="FWU7" s="111"/>
      <c r="FWV7" s="111"/>
      <c r="FWW7" s="111"/>
      <c r="FWX7" s="111"/>
      <c r="FWY7" s="111"/>
      <c r="FWZ7" s="111"/>
      <c r="FXA7" s="111"/>
      <c r="FXB7" s="111"/>
      <c r="FXC7" s="111"/>
      <c r="FXD7" s="111"/>
      <c r="FXE7" s="111"/>
      <c r="FXF7" s="111"/>
      <c r="FXG7" s="111"/>
      <c r="FXH7" s="111"/>
      <c r="FXI7" s="111"/>
      <c r="FXJ7" s="111"/>
      <c r="FXK7" s="111"/>
      <c r="FXL7" s="111"/>
      <c r="FXM7" s="111"/>
      <c r="FXN7" s="111"/>
      <c r="FXO7" s="111"/>
      <c r="FXP7" s="111"/>
      <c r="FXQ7" s="111"/>
      <c r="FXR7" s="111"/>
      <c r="FXS7" s="111"/>
      <c r="FXT7" s="111"/>
      <c r="FXU7" s="111"/>
      <c r="FXV7" s="111"/>
      <c r="FXW7" s="111"/>
      <c r="FXX7" s="111"/>
      <c r="FXY7" s="111"/>
      <c r="FXZ7" s="111"/>
      <c r="FYA7" s="111"/>
      <c r="FYB7" s="111"/>
      <c r="FYC7" s="111"/>
      <c r="FYD7" s="111"/>
      <c r="FYE7" s="111"/>
      <c r="FYF7" s="111"/>
      <c r="FYG7" s="111"/>
      <c r="FYH7" s="111"/>
      <c r="FYI7" s="111"/>
      <c r="FYJ7" s="111"/>
      <c r="FYK7" s="111"/>
      <c r="FYL7" s="111"/>
      <c r="FYM7" s="111"/>
      <c r="FYN7" s="111"/>
      <c r="FYO7" s="111"/>
      <c r="FYP7" s="111"/>
      <c r="FYQ7" s="111"/>
      <c r="FYR7" s="111"/>
      <c r="FYS7" s="111"/>
      <c r="FYT7" s="111"/>
      <c r="FYU7" s="111"/>
      <c r="FYV7" s="111"/>
      <c r="FYW7" s="111"/>
      <c r="FYX7" s="111"/>
      <c r="FYY7" s="111"/>
      <c r="FYZ7" s="111"/>
      <c r="FZA7" s="111"/>
      <c r="FZB7" s="111"/>
      <c r="FZC7" s="111"/>
      <c r="FZD7" s="111"/>
      <c r="FZE7" s="111"/>
      <c r="FZF7" s="111"/>
      <c r="FZG7" s="111"/>
      <c r="FZH7" s="111"/>
      <c r="FZI7" s="111"/>
      <c r="FZJ7" s="111"/>
      <c r="FZK7" s="111"/>
      <c r="FZL7" s="111"/>
      <c r="FZM7" s="111"/>
      <c r="FZN7" s="111"/>
      <c r="FZO7" s="111"/>
      <c r="FZP7" s="111"/>
      <c r="FZQ7" s="111"/>
      <c r="FZR7" s="111"/>
      <c r="FZS7" s="111"/>
      <c r="FZT7" s="111"/>
      <c r="FZU7" s="111"/>
      <c r="FZV7" s="111"/>
      <c r="FZW7" s="111"/>
      <c r="FZX7" s="111"/>
      <c r="FZY7" s="111"/>
      <c r="FZZ7" s="111"/>
      <c r="GAA7" s="111"/>
      <c r="GAB7" s="111"/>
      <c r="GAC7" s="111"/>
      <c r="GAD7" s="111"/>
      <c r="GAE7" s="111"/>
      <c r="GAF7" s="111"/>
      <c r="GAG7" s="111"/>
      <c r="GAH7" s="111"/>
      <c r="GAI7" s="111"/>
      <c r="GAJ7" s="111"/>
      <c r="GAK7" s="111"/>
      <c r="GAL7" s="111"/>
      <c r="GAM7" s="111"/>
      <c r="GAN7" s="111"/>
      <c r="GAO7" s="111"/>
      <c r="GAP7" s="111"/>
      <c r="GAQ7" s="111"/>
      <c r="GAR7" s="111"/>
      <c r="GAS7" s="111"/>
      <c r="GAT7" s="111"/>
      <c r="GAU7" s="111"/>
      <c r="GAV7" s="111"/>
      <c r="GAW7" s="111"/>
      <c r="GAX7" s="111"/>
      <c r="GAY7" s="111"/>
      <c r="GAZ7" s="111"/>
      <c r="GBA7" s="111"/>
      <c r="GBB7" s="111"/>
      <c r="GBC7" s="111"/>
      <c r="GBD7" s="111"/>
      <c r="GBE7" s="111"/>
      <c r="GBF7" s="111"/>
      <c r="GBG7" s="111"/>
      <c r="GBH7" s="111"/>
      <c r="GBI7" s="111"/>
      <c r="GBJ7" s="111"/>
      <c r="GBK7" s="111"/>
      <c r="GBL7" s="111"/>
      <c r="GBM7" s="111"/>
      <c r="GBN7" s="111"/>
      <c r="GBO7" s="111"/>
      <c r="GBP7" s="111"/>
      <c r="GBQ7" s="111"/>
      <c r="GBR7" s="111"/>
      <c r="GBS7" s="111"/>
      <c r="GBT7" s="111"/>
      <c r="GBU7" s="111"/>
      <c r="GBV7" s="111"/>
      <c r="GBW7" s="111"/>
      <c r="GBX7" s="111"/>
      <c r="GBY7" s="111"/>
      <c r="GBZ7" s="111"/>
      <c r="GCA7" s="111"/>
      <c r="GCB7" s="111"/>
      <c r="GCC7" s="111"/>
      <c r="GCD7" s="111"/>
      <c r="GCE7" s="111"/>
      <c r="GCF7" s="111"/>
      <c r="GCG7" s="111"/>
      <c r="GCH7" s="111"/>
      <c r="GCI7" s="111"/>
      <c r="GCJ7" s="111"/>
      <c r="GCK7" s="111"/>
      <c r="GCL7" s="111"/>
      <c r="GCM7" s="111"/>
      <c r="GCN7" s="111"/>
      <c r="GCO7" s="111"/>
      <c r="GCP7" s="111"/>
      <c r="GCQ7" s="111"/>
      <c r="GCR7" s="111"/>
      <c r="GCS7" s="111"/>
      <c r="GCT7" s="111"/>
      <c r="GCU7" s="111"/>
      <c r="GCV7" s="111"/>
      <c r="GCW7" s="111"/>
      <c r="GCX7" s="111"/>
      <c r="GCY7" s="111"/>
      <c r="GCZ7" s="111"/>
      <c r="GDA7" s="111"/>
      <c r="GDB7" s="111"/>
      <c r="GDC7" s="111"/>
      <c r="GDD7" s="111"/>
      <c r="GDE7" s="111"/>
      <c r="GDF7" s="111"/>
      <c r="GDG7" s="111"/>
      <c r="GDH7" s="111"/>
      <c r="GDI7" s="111"/>
      <c r="GDJ7" s="111"/>
      <c r="GDK7" s="111"/>
      <c r="GDL7" s="111"/>
      <c r="GDM7" s="111"/>
      <c r="GDN7" s="111"/>
      <c r="GDO7" s="111"/>
      <c r="GDP7" s="111"/>
      <c r="GDQ7" s="111"/>
      <c r="GDR7" s="111"/>
      <c r="GDS7" s="111"/>
      <c r="GDT7" s="111"/>
      <c r="GDU7" s="111"/>
      <c r="GDV7" s="111"/>
      <c r="GDW7" s="111"/>
      <c r="GDX7" s="111"/>
      <c r="GDY7" s="111"/>
      <c r="GDZ7" s="111"/>
      <c r="GEA7" s="111"/>
      <c r="GEB7" s="111"/>
      <c r="GEC7" s="111"/>
      <c r="GED7" s="111"/>
      <c r="GEE7" s="111"/>
      <c r="GEF7" s="111"/>
      <c r="GEG7" s="111"/>
      <c r="GEH7" s="111"/>
      <c r="GEI7" s="111"/>
      <c r="GEJ7" s="111"/>
      <c r="GEK7" s="111"/>
      <c r="GEL7" s="111"/>
      <c r="GEM7" s="111"/>
      <c r="GEN7" s="111"/>
      <c r="GEO7" s="111"/>
      <c r="GEP7" s="111"/>
      <c r="GEQ7" s="111"/>
      <c r="GER7" s="111"/>
      <c r="GES7" s="111"/>
      <c r="GET7" s="111"/>
      <c r="GEU7" s="111"/>
      <c r="GEV7" s="111"/>
      <c r="GEW7" s="111"/>
      <c r="GEX7" s="111"/>
      <c r="GEY7" s="111"/>
      <c r="GEZ7" s="111"/>
      <c r="GFA7" s="111"/>
      <c r="GFB7" s="111"/>
      <c r="GFC7" s="111"/>
      <c r="GFD7" s="111"/>
      <c r="GFE7" s="111"/>
      <c r="GFF7" s="111"/>
      <c r="GFG7" s="111"/>
      <c r="GFH7" s="111"/>
      <c r="GFI7" s="111"/>
      <c r="GFJ7" s="111"/>
      <c r="GFK7" s="111"/>
      <c r="GFL7" s="111"/>
      <c r="GFM7" s="111"/>
      <c r="GFN7" s="111"/>
      <c r="GFO7" s="111"/>
      <c r="GFP7" s="111"/>
      <c r="GFQ7" s="111"/>
      <c r="GFR7" s="111"/>
      <c r="GFS7" s="111"/>
      <c r="GFT7" s="111"/>
      <c r="GFU7" s="111"/>
      <c r="GFV7" s="111"/>
      <c r="GFW7" s="111"/>
      <c r="GFX7" s="111"/>
      <c r="GFY7" s="111"/>
      <c r="GFZ7" s="111"/>
      <c r="GGA7" s="111"/>
      <c r="GGB7" s="111"/>
      <c r="GGC7" s="111"/>
      <c r="GGD7" s="111"/>
      <c r="GGE7" s="111"/>
      <c r="GGF7" s="111"/>
      <c r="GGG7" s="111"/>
      <c r="GGH7" s="111"/>
      <c r="GGI7" s="111"/>
      <c r="GGJ7" s="111"/>
      <c r="GGK7" s="111"/>
      <c r="GGL7" s="111"/>
      <c r="GGM7" s="111"/>
      <c r="GGN7" s="111"/>
      <c r="GGO7" s="111"/>
      <c r="GGP7" s="111"/>
      <c r="GGQ7" s="111"/>
      <c r="GGR7" s="111"/>
      <c r="GGS7" s="111"/>
      <c r="GGT7" s="111"/>
      <c r="GGU7" s="111"/>
      <c r="GGV7" s="111"/>
      <c r="GGW7" s="111"/>
      <c r="GGX7" s="111"/>
      <c r="GGY7" s="111"/>
      <c r="GGZ7" s="111"/>
      <c r="GHA7" s="111"/>
      <c r="GHB7" s="111"/>
      <c r="GHC7" s="111"/>
      <c r="GHD7" s="111"/>
      <c r="GHE7" s="111"/>
      <c r="GHF7" s="111"/>
      <c r="GHG7" s="111"/>
      <c r="GHH7" s="111"/>
      <c r="GHI7" s="111"/>
      <c r="GHJ7" s="111"/>
      <c r="GHK7" s="111"/>
      <c r="GHL7" s="111"/>
      <c r="GHM7" s="111"/>
      <c r="GHN7" s="111"/>
      <c r="GHO7" s="111"/>
      <c r="GHP7" s="111"/>
      <c r="GHQ7" s="111"/>
      <c r="GHR7" s="111"/>
      <c r="GHS7" s="111"/>
      <c r="GHT7" s="111"/>
      <c r="GHU7" s="111"/>
      <c r="GHV7" s="111"/>
      <c r="GHW7" s="111"/>
      <c r="GHX7" s="111"/>
      <c r="GHY7" s="111"/>
      <c r="GHZ7" s="111"/>
      <c r="GIA7" s="111"/>
      <c r="GIB7" s="111"/>
      <c r="GIC7" s="111"/>
      <c r="GID7" s="111"/>
      <c r="GIE7" s="111"/>
      <c r="GIF7" s="111"/>
      <c r="GIG7" s="111"/>
      <c r="GIH7" s="111"/>
      <c r="GII7" s="111"/>
      <c r="GIJ7" s="111"/>
      <c r="GIK7" s="111"/>
      <c r="GIL7" s="111"/>
      <c r="GIM7" s="111"/>
      <c r="GIN7" s="111"/>
      <c r="GIO7" s="111"/>
      <c r="GIP7" s="111"/>
      <c r="GIQ7" s="111"/>
      <c r="GIR7" s="111"/>
      <c r="GIS7" s="111"/>
      <c r="GIT7" s="111"/>
      <c r="GIU7" s="111"/>
      <c r="GIV7" s="111"/>
      <c r="GIW7" s="111"/>
      <c r="GIX7" s="111"/>
      <c r="GIY7" s="111"/>
      <c r="GIZ7" s="111"/>
      <c r="GJA7" s="111"/>
      <c r="GJB7" s="111"/>
      <c r="GJC7" s="111"/>
      <c r="GJD7" s="111"/>
      <c r="GJE7" s="111"/>
      <c r="GJF7" s="111"/>
      <c r="GJG7" s="111"/>
      <c r="GJH7" s="111"/>
      <c r="GJI7" s="111"/>
      <c r="GJJ7" s="111"/>
      <c r="GJK7" s="111"/>
      <c r="GJL7" s="111"/>
      <c r="GJM7" s="111"/>
      <c r="GJN7" s="111"/>
      <c r="GJO7" s="111"/>
      <c r="GJP7" s="111"/>
      <c r="GJQ7" s="111"/>
      <c r="GJR7" s="111"/>
      <c r="GJS7" s="111"/>
      <c r="GJT7" s="111"/>
      <c r="GJU7" s="111"/>
      <c r="GJV7" s="111"/>
      <c r="GJW7" s="111"/>
      <c r="GJX7" s="111"/>
      <c r="GJY7" s="111"/>
      <c r="GJZ7" s="111"/>
      <c r="GKA7" s="111"/>
      <c r="GKB7" s="111"/>
      <c r="GKC7" s="111"/>
      <c r="GKD7" s="111"/>
      <c r="GKE7" s="111"/>
      <c r="GKF7" s="111"/>
      <c r="GKG7" s="111"/>
      <c r="GKH7" s="111"/>
      <c r="GKI7" s="111"/>
      <c r="GKJ7" s="111"/>
      <c r="GKK7" s="111"/>
      <c r="GKL7" s="111"/>
      <c r="GKM7" s="111"/>
      <c r="GKN7" s="111"/>
      <c r="GKO7" s="111"/>
      <c r="GKP7" s="111"/>
      <c r="GKQ7" s="111"/>
      <c r="GKR7" s="111"/>
      <c r="GKS7" s="111"/>
      <c r="GKT7" s="111"/>
      <c r="GKU7" s="111"/>
      <c r="GKV7" s="111"/>
      <c r="GKW7" s="111"/>
      <c r="GKX7" s="111"/>
      <c r="GKY7" s="111"/>
      <c r="GKZ7" s="111"/>
      <c r="GLA7" s="111"/>
      <c r="GLB7" s="111"/>
      <c r="GLC7" s="111"/>
      <c r="GLD7" s="111"/>
      <c r="GLE7" s="111"/>
      <c r="GLF7" s="111"/>
      <c r="GLG7" s="111"/>
      <c r="GLH7" s="111"/>
      <c r="GLI7" s="111"/>
      <c r="GLJ7" s="111"/>
      <c r="GLK7" s="111"/>
      <c r="GLL7" s="111"/>
      <c r="GLM7" s="111"/>
      <c r="GLN7" s="111"/>
      <c r="GLO7" s="111"/>
      <c r="GLP7" s="111"/>
      <c r="GLQ7" s="111"/>
      <c r="GLR7" s="111"/>
      <c r="GLS7" s="111"/>
      <c r="GLT7" s="111"/>
      <c r="GLU7" s="111"/>
      <c r="GLV7" s="111"/>
      <c r="GLW7" s="111"/>
      <c r="GLX7" s="111"/>
      <c r="GLY7" s="111"/>
      <c r="GLZ7" s="111"/>
      <c r="GMA7" s="111"/>
      <c r="GMB7" s="111"/>
      <c r="GMC7" s="111"/>
      <c r="GMD7" s="111"/>
      <c r="GME7" s="111"/>
      <c r="GMF7" s="111"/>
      <c r="GMG7" s="111"/>
      <c r="GMH7" s="111"/>
      <c r="GMI7" s="111"/>
      <c r="GMJ7" s="111"/>
      <c r="GMK7" s="111"/>
      <c r="GML7" s="111"/>
      <c r="GMM7" s="111"/>
      <c r="GMN7" s="111"/>
      <c r="GMO7" s="111"/>
      <c r="GMP7" s="111"/>
      <c r="GMQ7" s="111"/>
      <c r="GMR7" s="111"/>
      <c r="GMS7" s="111"/>
      <c r="GMT7" s="111"/>
      <c r="GMU7" s="111"/>
      <c r="GMV7" s="111"/>
      <c r="GMW7" s="111"/>
      <c r="GMX7" s="111"/>
      <c r="GMY7" s="111"/>
      <c r="GMZ7" s="111"/>
      <c r="GNA7" s="111"/>
      <c r="GNB7" s="111"/>
      <c r="GNC7" s="111"/>
      <c r="GND7" s="111"/>
      <c r="GNE7" s="111"/>
      <c r="GNF7" s="111"/>
      <c r="GNG7" s="111"/>
      <c r="GNH7" s="111"/>
      <c r="GNI7" s="111"/>
      <c r="GNJ7" s="111"/>
      <c r="GNK7" s="111"/>
      <c r="GNL7" s="111"/>
      <c r="GNM7" s="111"/>
      <c r="GNN7" s="111"/>
      <c r="GNO7" s="111"/>
      <c r="GNP7" s="111"/>
      <c r="GNQ7" s="111"/>
      <c r="GNR7" s="111"/>
      <c r="GNS7" s="111"/>
      <c r="GNT7" s="111"/>
      <c r="GNU7" s="111"/>
      <c r="GNV7" s="111"/>
      <c r="GNW7" s="111"/>
      <c r="GNX7" s="111"/>
      <c r="GNY7" s="111"/>
      <c r="GNZ7" s="111"/>
      <c r="GOA7" s="111"/>
      <c r="GOB7" s="111"/>
      <c r="GOC7" s="111"/>
      <c r="GOD7" s="111"/>
      <c r="GOE7" s="111"/>
      <c r="GOF7" s="111"/>
      <c r="GOG7" s="111"/>
      <c r="GOH7" s="111"/>
      <c r="GOI7" s="111"/>
      <c r="GOJ7" s="111"/>
      <c r="GOK7" s="111"/>
      <c r="GOL7" s="111"/>
      <c r="GOM7" s="111"/>
      <c r="GON7" s="111"/>
      <c r="GOO7" s="111"/>
      <c r="GOP7" s="111"/>
      <c r="GOQ7" s="111"/>
      <c r="GOR7" s="111"/>
      <c r="GOS7" s="111"/>
      <c r="GOT7" s="111"/>
      <c r="GOU7" s="111"/>
      <c r="GOV7" s="111"/>
      <c r="GOW7" s="111"/>
      <c r="GOX7" s="111"/>
      <c r="GOY7" s="111"/>
      <c r="GOZ7" s="111"/>
      <c r="GPA7" s="111"/>
      <c r="GPB7" s="111"/>
      <c r="GPC7" s="111"/>
      <c r="GPD7" s="111"/>
      <c r="GPE7" s="111"/>
      <c r="GPF7" s="111"/>
      <c r="GPG7" s="111"/>
      <c r="GPH7" s="111"/>
      <c r="GPI7" s="111"/>
      <c r="GPJ7" s="111"/>
      <c r="GPK7" s="111"/>
      <c r="GPL7" s="111"/>
      <c r="GPM7" s="111"/>
      <c r="GPN7" s="111"/>
      <c r="GPO7" s="111"/>
      <c r="GPP7" s="111"/>
      <c r="GPQ7" s="111"/>
      <c r="GPR7" s="111"/>
      <c r="GPS7" s="111"/>
      <c r="GPT7" s="111"/>
      <c r="GPU7" s="111"/>
      <c r="GPV7" s="111"/>
      <c r="GPW7" s="111"/>
      <c r="GPX7" s="111"/>
      <c r="GPY7" s="111"/>
      <c r="GPZ7" s="111"/>
      <c r="GQA7" s="111"/>
      <c r="GQB7" s="111"/>
      <c r="GQC7" s="111"/>
      <c r="GQD7" s="111"/>
      <c r="GQE7" s="111"/>
      <c r="GQF7" s="111"/>
      <c r="GQG7" s="111"/>
      <c r="GQH7" s="111"/>
      <c r="GQI7" s="111"/>
      <c r="GQJ7" s="111"/>
      <c r="GQK7" s="111"/>
      <c r="GQL7" s="111"/>
      <c r="GQM7" s="111"/>
      <c r="GQN7" s="111"/>
      <c r="GQO7" s="111"/>
      <c r="GQP7" s="111"/>
      <c r="GQQ7" s="111"/>
      <c r="GQR7" s="111"/>
      <c r="GQS7" s="111"/>
      <c r="GQT7" s="111"/>
      <c r="GQU7" s="111"/>
      <c r="GQV7" s="111"/>
      <c r="GQW7" s="111"/>
      <c r="GQX7" s="111"/>
      <c r="GQY7" s="111"/>
      <c r="GQZ7" s="111"/>
      <c r="GRA7" s="111"/>
      <c r="GRB7" s="111"/>
      <c r="GRC7" s="111"/>
      <c r="GRD7" s="111"/>
      <c r="GRE7" s="111"/>
      <c r="GRF7" s="111"/>
      <c r="GRG7" s="111"/>
      <c r="GRH7" s="111"/>
      <c r="GRI7" s="111"/>
      <c r="GRJ7" s="111"/>
      <c r="GRK7" s="111"/>
      <c r="GRL7" s="111"/>
      <c r="GRM7" s="111"/>
      <c r="GRN7" s="111"/>
      <c r="GRO7" s="111"/>
      <c r="GRP7" s="111"/>
      <c r="GRQ7" s="111"/>
      <c r="GRR7" s="111"/>
      <c r="GRS7" s="111"/>
      <c r="GRT7" s="111"/>
      <c r="GRU7" s="111"/>
      <c r="GRV7" s="111"/>
      <c r="GRW7" s="111"/>
      <c r="GRX7" s="111"/>
      <c r="GRY7" s="111"/>
      <c r="GRZ7" s="111"/>
      <c r="GSA7" s="111"/>
      <c r="GSB7" s="111"/>
      <c r="GSC7" s="111"/>
      <c r="GSD7" s="111"/>
      <c r="GSE7" s="111"/>
      <c r="GSF7" s="111"/>
      <c r="GSG7" s="111"/>
      <c r="GSH7" s="111"/>
      <c r="GSI7" s="111"/>
      <c r="GSJ7" s="111"/>
      <c r="GSK7" s="111"/>
      <c r="GSL7" s="111"/>
      <c r="GSM7" s="111"/>
      <c r="GSN7" s="111"/>
      <c r="GSO7" s="111"/>
      <c r="GSP7" s="111"/>
      <c r="GSQ7" s="111"/>
      <c r="GSR7" s="111"/>
      <c r="GSS7" s="111"/>
      <c r="GST7" s="111"/>
      <c r="GSU7" s="111"/>
      <c r="GSV7" s="111"/>
      <c r="GSW7" s="111"/>
      <c r="GSX7" s="111"/>
      <c r="GSY7" s="111"/>
      <c r="GSZ7" s="111"/>
      <c r="GTA7" s="111"/>
      <c r="GTB7" s="111"/>
      <c r="GTC7" s="111"/>
      <c r="GTD7" s="111"/>
      <c r="GTE7" s="111"/>
      <c r="GTF7" s="111"/>
      <c r="GTG7" s="111"/>
      <c r="GTH7" s="111"/>
      <c r="GTI7" s="111"/>
      <c r="GTJ7" s="111"/>
      <c r="GTK7" s="111"/>
      <c r="GTL7" s="111"/>
      <c r="GTM7" s="111"/>
      <c r="GTN7" s="111"/>
      <c r="GTO7" s="111"/>
      <c r="GTP7" s="111"/>
      <c r="GTQ7" s="111"/>
      <c r="GTR7" s="111"/>
      <c r="GTS7" s="111"/>
      <c r="GTT7" s="111"/>
      <c r="GTU7" s="111"/>
      <c r="GTV7" s="111"/>
      <c r="GTW7" s="111"/>
      <c r="GTX7" s="111"/>
      <c r="GTY7" s="111"/>
      <c r="GTZ7" s="111"/>
      <c r="GUA7" s="111"/>
      <c r="GUB7" s="111"/>
      <c r="GUC7" s="111"/>
      <c r="GUD7" s="111"/>
      <c r="GUE7" s="111"/>
      <c r="GUF7" s="111"/>
      <c r="GUG7" s="111"/>
      <c r="GUH7" s="111"/>
      <c r="GUI7" s="111"/>
      <c r="GUJ7" s="111"/>
      <c r="GUK7" s="111"/>
      <c r="GUL7" s="111"/>
      <c r="GUM7" s="111"/>
      <c r="GUN7" s="111"/>
      <c r="GUO7" s="111"/>
      <c r="GUP7" s="111"/>
      <c r="GUQ7" s="111"/>
      <c r="GUR7" s="111"/>
      <c r="GUS7" s="111"/>
      <c r="GUT7" s="111"/>
      <c r="GUU7" s="111"/>
      <c r="GUV7" s="111"/>
      <c r="GUW7" s="111"/>
      <c r="GUX7" s="111"/>
      <c r="GUY7" s="111"/>
      <c r="GUZ7" s="111"/>
      <c r="GVA7" s="111"/>
      <c r="GVB7" s="111"/>
      <c r="GVC7" s="111"/>
      <c r="GVD7" s="111"/>
      <c r="GVE7" s="111"/>
      <c r="GVF7" s="111"/>
      <c r="GVG7" s="111"/>
      <c r="GVH7" s="111"/>
      <c r="GVI7" s="111"/>
      <c r="GVJ7" s="111"/>
      <c r="GVK7" s="111"/>
      <c r="GVL7" s="111"/>
      <c r="GVM7" s="111"/>
      <c r="GVN7" s="111"/>
      <c r="GVO7" s="111"/>
      <c r="GVP7" s="111"/>
      <c r="GVQ7" s="111"/>
      <c r="GVR7" s="111"/>
      <c r="GVS7" s="111"/>
      <c r="GVT7" s="111"/>
      <c r="GVU7" s="111"/>
      <c r="GVV7" s="111"/>
      <c r="GVW7" s="111"/>
      <c r="GVX7" s="111"/>
      <c r="GVY7" s="111"/>
      <c r="GVZ7" s="111"/>
      <c r="GWA7" s="111"/>
      <c r="GWB7" s="111"/>
      <c r="GWC7" s="111"/>
      <c r="GWD7" s="111"/>
      <c r="GWE7" s="111"/>
      <c r="GWF7" s="111"/>
      <c r="GWG7" s="111"/>
      <c r="GWH7" s="111"/>
      <c r="GWI7" s="111"/>
      <c r="GWJ7" s="111"/>
      <c r="GWK7" s="111"/>
      <c r="GWL7" s="111"/>
      <c r="GWM7" s="111"/>
      <c r="GWN7" s="111"/>
      <c r="GWO7" s="111"/>
      <c r="GWP7" s="111"/>
      <c r="GWQ7" s="111"/>
      <c r="GWR7" s="111"/>
      <c r="GWS7" s="111"/>
      <c r="GWT7" s="111"/>
      <c r="GWU7" s="111"/>
      <c r="GWV7" s="111"/>
      <c r="GWW7" s="111"/>
      <c r="GWX7" s="111"/>
      <c r="GWY7" s="111"/>
      <c r="GWZ7" s="111"/>
      <c r="GXA7" s="111"/>
      <c r="GXB7" s="111"/>
      <c r="GXC7" s="111"/>
      <c r="GXD7" s="111"/>
      <c r="GXE7" s="111"/>
      <c r="GXF7" s="111"/>
      <c r="GXG7" s="111"/>
      <c r="GXH7" s="111"/>
      <c r="GXI7" s="111"/>
      <c r="GXJ7" s="111"/>
      <c r="GXK7" s="111"/>
      <c r="GXL7" s="111"/>
      <c r="GXM7" s="111"/>
      <c r="GXN7" s="111"/>
      <c r="GXO7" s="111"/>
      <c r="GXP7" s="111"/>
      <c r="GXQ7" s="111"/>
      <c r="GXR7" s="111"/>
      <c r="GXS7" s="111"/>
      <c r="GXT7" s="111"/>
      <c r="GXU7" s="111"/>
      <c r="GXV7" s="111"/>
      <c r="GXW7" s="111"/>
      <c r="GXX7" s="111"/>
      <c r="GXY7" s="111"/>
      <c r="GXZ7" s="111"/>
      <c r="GYA7" s="111"/>
      <c r="GYB7" s="111"/>
      <c r="GYC7" s="111"/>
      <c r="GYD7" s="111"/>
      <c r="GYE7" s="111"/>
      <c r="GYF7" s="111"/>
      <c r="GYG7" s="111"/>
      <c r="GYH7" s="111"/>
      <c r="GYI7" s="111"/>
      <c r="GYJ7" s="111"/>
      <c r="GYK7" s="111"/>
      <c r="GYL7" s="111"/>
      <c r="GYM7" s="111"/>
      <c r="GYN7" s="111"/>
      <c r="GYO7" s="111"/>
      <c r="GYP7" s="111"/>
      <c r="GYQ7" s="111"/>
      <c r="GYR7" s="111"/>
      <c r="GYS7" s="111"/>
      <c r="GYT7" s="111"/>
      <c r="GYU7" s="111"/>
      <c r="GYV7" s="111"/>
      <c r="GYW7" s="111"/>
      <c r="GYX7" s="111"/>
      <c r="GYY7" s="111"/>
      <c r="GYZ7" s="111"/>
      <c r="GZA7" s="111"/>
      <c r="GZB7" s="111"/>
      <c r="GZC7" s="111"/>
      <c r="GZD7" s="111"/>
      <c r="GZE7" s="111"/>
      <c r="GZF7" s="111"/>
      <c r="GZG7" s="111"/>
      <c r="GZH7" s="111"/>
      <c r="GZI7" s="111"/>
      <c r="GZJ7" s="111"/>
      <c r="GZK7" s="111"/>
      <c r="GZL7" s="111"/>
      <c r="GZM7" s="111"/>
      <c r="GZN7" s="111"/>
      <c r="GZO7" s="111"/>
      <c r="GZP7" s="111"/>
      <c r="GZQ7" s="111"/>
      <c r="GZR7" s="111"/>
      <c r="GZS7" s="111"/>
      <c r="GZT7" s="111"/>
      <c r="GZU7" s="111"/>
      <c r="GZV7" s="111"/>
      <c r="GZW7" s="111"/>
      <c r="GZX7" s="111"/>
      <c r="GZY7" s="111"/>
      <c r="GZZ7" s="111"/>
      <c r="HAA7" s="111"/>
      <c r="HAB7" s="111"/>
      <c r="HAC7" s="111"/>
      <c r="HAD7" s="111"/>
      <c r="HAE7" s="111"/>
      <c r="HAF7" s="111"/>
      <c r="HAG7" s="111"/>
      <c r="HAH7" s="111"/>
      <c r="HAI7" s="111"/>
      <c r="HAJ7" s="111"/>
      <c r="HAK7" s="111"/>
      <c r="HAL7" s="111"/>
      <c r="HAM7" s="111"/>
      <c r="HAN7" s="111"/>
      <c r="HAO7" s="111"/>
      <c r="HAP7" s="111"/>
      <c r="HAQ7" s="111"/>
      <c r="HAR7" s="111"/>
      <c r="HAS7" s="111"/>
      <c r="HAT7" s="111"/>
      <c r="HAU7" s="111"/>
      <c r="HAV7" s="111"/>
      <c r="HAW7" s="111"/>
      <c r="HAX7" s="111"/>
      <c r="HAY7" s="111"/>
      <c r="HAZ7" s="111"/>
      <c r="HBA7" s="111"/>
      <c r="HBB7" s="111"/>
      <c r="HBC7" s="111"/>
      <c r="HBD7" s="111"/>
      <c r="HBE7" s="111"/>
      <c r="HBF7" s="111"/>
      <c r="HBG7" s="111"/>
      <c r="HBH7" s="111"/>
      <c r="HBI7" s="111"/>
      <c r="HBJ7" s="111"/>
      <c r="HBK7" s="111"/>
      <c r="HBL7" s="111"/>
      <c r="HBM7" s="111"/>
      <c r="HBN7" s="111"/>
      <c r="HBO7" s="111"/>
      <c r="HBP7" s="111"/>
      <c r="HBQ7" s="111"/>
      <c r="HBR7" s="111"/>
      <c r="HBS7" s="111"/>
      <c r="HBT7" s="111"/>
      <c r="HBU7" s="111"/>
      <c r="HBV7" s="111"/>
      <c r="HBW7" s="111"/>
      <c r="HBX7" s="111"/>
      <c r="HBY7" s="111"/>
      <c r="HBZ7" s="111"/>
      <c r="HCA7" s="111"/>
      <c r="HCB7" s="111"/>
      <c r="HCC7" s="111"/>
      <c r="HCD7" s="111"/>
      <c r="HCE7" s="111"/>
      <c r="HCF7" s="111"/>
      <c r="HCG7" s="111"/>
      <c r="HCH7" s="111"/>
      <c r="HCI7" s="111"/>
      <c r="HCJ7" s="111"/>
      <c r="HCK7" s="111"/>
      <c r="HCL7" s="111"/>
      <c r="HCM7" s="111"/>
      <c r="HCN7" s="111"/>
      <c r="HCO7" s="111"/>
      <c r="HCP7" s="111"/>
      <c r="HCQ7" s="111"/>
      <c r="HCR7" s="111"/>
      <c r="HCS7" s="111"/>
      <c r="HCT7" s="111"/>
      <c r="HCU7" s="111"/>
      <c r="HCV7" s="111"/>
      <c r="HCW7" s="111"/>
      <c r="HCX7" s="111"/>
      <c r="HCY7" s="111"/>
      <c r="HCZ7" s="111"/>
      <c r="HDA7" s="111"/>
      <c r="HDB7" s="111"/>
      <c r="HDC7" s="111"/>
      <c r="HDD7" s="111"/>
      <c r="HDE7" s="111"/>
      <c r="HDF7" s="111"/>
      <c r="HDG7" s="111"/>
      <c r="HDH7" s="111"/>
      <c r="HDI7" s="111"/>
      <c r="HDJ7" s="111"/>
      <c r="HDK7" s="111"/>
      <c r="HDL7" s="111"/>
      <c r="HDM7" s="111"/>
      <c r="HDN7" s="111"/>
      <c r="HDO7" s="111"/>
      <c r="HDP7" s="111"/>
      <c r="HDQ7" s="111"/>
      <c r="HDR7" s="111"/>
      <c r="HDS7" s="111"/>
      <c r="HDT7" s="111"/>
      <c r="HDU7" s="111"/>
      <c r="HDV7" s="111"/>
      <c r="HDW7" s="111"/>
      <c r="HDX7" s="111"/>
      <c r="HDY7" s="111"/>
      <c r="HDZ7" s="111"/>
      <c r="HEA7" s="111"/>
      <c r="HEB7" s="111"/>
      <c r="HEC7" s="111"/>
      <c r="HED7" s="111"/>
      <c r="HEE7" s="111"/>
      <c r="HEF7" s="111"/>
      <c r="HEG7" s="111"/>
      <c r="HEH7" s="111"/>
      <c r="HEI7" s="111"/>
      <c r="HEJ7" s="111"/>
      <c r="HEK7" s="111"/>
      <c r="HEL7" s="111"/>
      <c r="HEM7" s="111"/>
      <c r="HEN7" s="111"/>
      <c r="HEO7" s="111"/>
      <c r="HEP7" s="111"/>
      <c r="HEQ7" s="111"/>
      <c r="HER7" s="111"/>
      <c r="HES7" s="111"/>
      <c r="HET7" s="111"/>
      <c r="HEU7" s="111"/>
      <c r="HEV7" s="111"/>
      <c r="HEW7" s="111"/>
      <c r="HEX7" s="111"/>
      <c r="HEY7" s="111"/>
      <c r="HEZ7" s="111"/>
      <c r="HFA7" s="111"/>
      <c r="HFB7" s="111"/>
      <c r="HFC7" s="111"/>
      <c r="HFD7" s="111"/>
      <c r="HFE7" s="111"/>
      <c r="HFF7" s="111"/>
      <c r="HFG7" s="111"/>
      <c r="HFH7" s="111"/>
      <c r="HFI7" s="111"/>
      <c r="HFJ7" s="111"/>
      <c r="HFK7" s="111"/>
      <c r="HFL7" s="111"/>
      <c r="HFM7" s="111"/>
      <c r="HFN7" s="111"/>
      <c r="HFO7" s="111"/>
      <c r="HFP7" s="111"/>
      <c r="HFQ7" s="111"/>
      <c r="HFR7" s="111"/>
      <c r="HFS7" s="111"/>
      <c r="HFT7" s="111"/>
      <c r="HFU7" s="111"/>
      <c r="HFV7" s="111"/>
      <c r="HFW7" s="111"/>
      <c r="HFX7" s="111"/>
      <c r="HFY7" s="111"/>
      <c r="HFZ7" s="111"/>
      <c r="HGA7" s="111"/>
      <c r="HGB7" s="111"/>
      <c r="HGC7" s="111"/>
      <c r="HGD7" s="111"/>
      <c r="HGE7" s="111"/>
      <c r="HGF7" s="111"/>
      <c r="HGG7" s="111"/>
      <c r="HGH7" s="111"/>
      <c r="HGI7" s="111"/>
      <c r="HGJ7" s="111"/>
      <c r="HGK7" s="111"/>
      <c r="HGL7" s="111"/>
      <c r="HGM7" s="111"/>
      <c r="HGN7" s="111"/>
      <c r="HGO7" s="111"/>
      <c r="HGP7" s="111"/>
      <c r="HGQ7" s="111"/>
      <c r="HGR7" s="111"/>
      <c r="HGS7" s="111"/>
      <c r="HGT7" s="111"/>
      <c r="HGU7" s="111"/>
      <c r="HGV7" s="111"/>
      <c r="HGW7" s="111"/>
      <c r="HGX7" s="111"/>
      <c r="HGY7" s="111"/>
      <c r="HGZ7" s="111"/>
      <c r="HHA7" s="111"/>
      <c r="HHB7" s="111"/>
      <c r="HHC7" s="111"/>
      <c r="HHD7" s="111"/>
      <c r="HHE7" s="111"/>
      <c r="HHF7" s="111"/>
      <c r="HHG7" s="111"/>
      <c r="HHH7" s="111"/>
      <c r="HHI7" s="111"/>
      <c r="HHJ7" s="111"/>
      <c r="HHK7" s="111"/>
      <c r="HHL7" s="111"/>
      <c r="HHM7" s="111"/>
      <c r="HHN7" s="111"/>
      <c r="HHO7" s="111"/>
      <c r="HHP7" s="111"/>
      <c r="HHQ7" s="111"/>
      <c r="HHR7" s="111"/>
      <c r="HHS7" s="111"/>
      <c r="HHT7" s="111"/>
      <c r="HHU7" s="111"/>
      <c r="HHV7" s="111"/>
      <c r="HHW7" s="111"/>
      <c r="HHX7" s="111"/>
      <c r="HHY7" s="111"/>
      <c r="HHZ7" s="111"/>
      <c r="HIA7" s="111"/>
      <c r="HIB7" s="111"/>
      <c r="HIC7" s="111"/>
      <c r="HID7" s="111"/>
      <c r="HIE7" s="111"/>
      <c r="HIF7" s="111"/>
      <c r="HIG7" s="111"/>
      <c r="HIH7" s="111"/>
      <c r="HII7" s="111"/>
      <c r="HIJ7" s="111"/>
      <c r="HIK7" s="111"/>
      <c r="HIL7" s="111"/>
      <c r="HIM7" s="111"/>
      <c r="HIN7" s="111"/>
      <c r="HIO7" s="111"/>
      <c r="HIP7" s="111"/>
      <c r="HIQ7" s="111"/>
      <c r="HIR7" s="111"/>
      <c r="HIS7" s="111"/>
      <c r="HIT7" s="111"/>
      <c r="HIU7" s="111"/>
      <c r="HIV7" s="111"/>
      <c r="HIW7" s="111"/>
      <c r="HIX7" s="111"/>
      <c r="HIY7" s="111"/>
      <c r="HIZ7" s="111"/>
      <c r="HJA7" s="111"/>
      <c r="HJB7" s="111"/>
      <c r="HJC7" s="111"/>
      <c r="HJD7" s="111"/>
      <c r="HJE7" s="111"/>
      <c r="HJF7" s="111"/>
      <c r="HJG7" s="111"/>
      <c r="HJH7" s="111"/>
      <c r="HJI7" s="111"/>
      <c r="HJJ7" s="111"/>
      <c r="HJK7" s="111"/>
      <c r="HJL7" s="111"/>
      <c r="HJM7" s="111"/>
      <c r="HJN7" s="111"/>
      <c r="HJO7" s="111"/>
      <c r="HJP7" s="111"/>
      <c r="HJQ7" s="111"/>
      <c r="HJR7" s="111"/>
      <c r="HJS7" s="111"/>
      <c r="HJT7" s="111"/>
      <c r="HJU7" s="111"/>
      <c r="HJV7" s="111"/>
      <c r="HJW7" s="111"/>
      <c r="HJX7" s="111"/>
      <c r="HJY7" s="111"/>
      <c r="HJZ7" s="111"/>
      <c r="HKA7" s="111"/>
      <c r="HKB7" s="111"/>
      <c r="HKC7" s="111"/>
      <c r="HKD7" s="111"/>
      <c r="HKE7" s="111"/>
      <c r="HKF7" s="111"/>
      <c r="HKG7" s="111"/>
      <c r="HKH7" s="111"/>
      <c r="HKI7" s="111"/>
      <c r="HKJ7" s="111"/>
      <c r="HKK7" s="111"/>
      <c r="HKL7" s="111"/>
      <c r="HKM7" s="111"/>
      <c r="HKN7" s="111"/>
      <c r="HKO7" s="111"/>
      <c r="HKP7" s="111"/>
      <c r="HKQ7" s="111"/>
      <c r="HKR7" s="111"/>
      <c r="HKS7" s="111"/>
      <c r="HKT7" s="111"/>
      <c r="HKU7" s="111"/>
      <c r="HKV7" s="111"/>
      <c r="HKW7" s="111"/>
      <c r="HKX7" s="111"/>
      <c r="HKY7" s="111"/>
      <c r="HKZ7" s="111"/>
      <c r="HLA7" s="111"/>
      <c r="HLB7" s="111"/>
      <c r="HLC7" s="111"/>
      <c r="HLD7" s="111"/>
      <c r="HLE7" s="111"/>
      <c r="HLF7" s="111"/>
      <c r="HLG7" s="111"/>
      <c r="HLH7" s="111"/>
      <c r="HLI7" s="111"/>
      <c r="HLJ7" s="111"/>
      <c r="HLK7" s="111"/>
      <c r="HLL7" s="111"/>
      <c r="HLM7" s="111"/>
      <c r="HLN7" s="111"/>
      <c r="HLO7" s="111"/>
      <c r="HLP7" s="111"/>
      <c r="HLQ7" s="111"/>
      <c r="HLR7" s="111"/>
      <c r="HLS7" s="111"/>
      <c r="HLT7" s="111"/>
      <c r="HLU7" s="111"/>
      <c r="HLV7" s="111"/>
      <c r="HLW7" s="111"/>
      <c r="HLX7" s="111"/>
      <c r="HLY7" s="111"/>
      <c r="HLZ7" s="111"/>
      <c r="HMA7" s="111"/>
      <c r="HMB7" s="111"/>
      <c r="HMC7" s="111"/>
      <c r="HMD7" s="111"/>
      <c r="HME7" s="111"/>
      <c r="HMF7" s="111"/>
      <c r="HMG7" s="111"/>
      <c r="HMH7" s="111"/>
      <c r="HMI7" s="111"/>
      <c r="HMJ7" s="111"/>
      <c r="HMK7" s="111"/>
      <c r="HML7" s="111"/>
      <c r="HMM7" s="111"/>
      <c r="HMN7" s="111"/>
      <c r="HMO7" s="111"/>
      <c r="HMP7" s="111"/>
      <c r="HMQ7" s="111"/>
      <c r="HMR7" s="111"/>
      <c r="HMS7" s="111"/>
      <c r="HMT7" s="111"/>
      <c r="HMU7" s="111"/>
      <c r="HMV7" s="111"/>
      <c r="HMW7" s="111"/>
      <c r="HMX7" s="111"/>
      <c r="HMY7" s="111"/>
      <c r="HMZ7" s="111"/>
      <c r="HNA7" s="111"/>
      <c r="HNB7" s="111"/>
      <c r="HNC7" s="111"/>
      <c r="HND7" s="111"/>
      <c r="HNE7" s="111"/>
      <c r="HNF7" s="111"/>
      <c r="HNG7" s="111"/>
      <c r="HNH7" s="111"/>
      <c r="HNI7" s="111"/>
      <c r="HNJ7" s="111"/>
      <c r="HNK7" s="111"/>
      <c r="HNL7" s="111"/>
      <c r="HNM7" s="111"/>
      <c r="HNN7" s="111"/>
      <c r="HNO7" s="111"/>
      <c r="HNP7" s="111"/>
      <c r="HNQ7" s="111"/>
      <c r="HNR7" s="111"/>
      <c r="HNS7" s="111"/>
      <c r="HNT7" s="111"/>
      <c r="HNU7" s="111"/>
      <c r="HNV7" s="111"/>
      <c r="HNW7" s="111"/>
      <c r="HNX7" s="111"/>
      <c r="HNY7" s="111"/>
      <c r="HNZ7" s="111"/>
      <c r="HOA7" s="111"/>
      <c r="HOB7" s="111"/>
      <c r="HOC7" s="111"/>
      <c r="HOD7" s="111"/>
      <c r="HOE7" s="111"/>
      <c r="HOF7" s="111"/>
      <c r="HOG7" s="111"/>
      <c r="HOH7" s="111"/>
      <c r="HOI7" s="111"/>
      <c r="HOJ7" s="111"/>
      <c r="HOK7" s="111"/>
      <c r="HOL7" s="111"/>
      <c r="HOM7" s="111"/>
      <c r="HON7" s="111"/>
      <c r="HOO7" s="111"/>
      <c r="HOP7" s="111"/>
      <c r="HOQ7" s="111"/>
      <c r="HOR7" s="111"/>
      <c r="HOS7" s="111"/>
      <c r="HOT7" s="111"/>
      <c r="HOU7" s="111"/>
      <c r="HOV7" s="111"/>
      <c r="HOW7" s="111"/>
      <c r="HOX7" s="111"/>
      <c r="HOY7" s="111"/>
      <c r="HOZ7" s="111"/>
      <c r="HPA7" s="111"/>
      <c r="HPB7" s="111"/>
      <c r="HPC7" s="111"/>
      <c r="HPD7" s="111"/>
      <c r="HPE7" s="111"/>
      <c r="HPF7" s="111"/>
      <c r="HPG7" s="111"/>
      <c r="HPH7" s="111"/>
      <c r="HPI7" s="111"/>
      <c r="HPJ7" s="111"/>
      <c r="HPK7" s="111"/>
      <c r="HPL7" s="111"/>
      <c r="HPM7" s="111"/>
      <c r="HPN7" s="111"/>
      <c r="HPO7" s="111"/>
      <c r="HPP7" s="111"/>
      <c r="HPQ7" s="111"/>
      <c r="HPR7" s="111"/>
      <c r="HPS7" s="111"/>
      <c r="HPT7" s="111"/>
      <c r="HPU7" s="111"/>
      <c r="HPV7" s="111"/>
      <c r="HPW7" s="111"/>
      <c r="HPX7" s="111"/>
      <c r="HPY7" s="111"/>
      <c r="HPZ7" s="111"/>
      <c r="HQA7" s="111"/>
      <c r="HQB7" s="111"/>
      <c r="HQC7" s="111"/>
      <c r="HQD7" s="111"/>
      <c r="HQE7" s="111"/>
      <c r="HQF7" s="111"/>
      <c r="HQG7" s="111"/>
      <c r="HQH7" s="111"/>
      <c r="HQI7" s="111"/>
      <c r="HQJ7" s="111"/>
      <c r="HQK7" s="111"/>
      <c r="HQL7" s="111"/>
      <c r="HQM7" s="111"/>
      <c r="HQN7" s="111"/>
      <c r="HQO7" s="111"/>
      <c r="HQP7" s="111"/>
      <c r="HQQ7" s="111"/>
      <c r="HQR7" s="111"/>
      <c r="HQS7" s="111"/>
      <c r="HQT7" s="111"/>
      <c r="HQU7" s="111"/>
      <c r="HQV7" s="111"/>
      <c r="HQW7" s="111"/>
      <c r="HQX7" s="111"/>
      <c r="HQY7" s="111"/>
      <c r="HQZ7" s="111"/>
      <c r="HRA7" s="111"/>
      <c r="HRB7" s="111"/>
      <c r="HRC7" s="111"/>
      <c r="HRD7" s="111"/>
      <c r="HRE7" s="111"/>
      <c r="HRF7" s="111"/>
      <c r="HRG7" s="111"/>
      <c r="HRH7" s="111"/>
      <c r="HRI7" s="111"/>
      <c r="HRJ7" s="111"/>
      <c r="HRK7" s="111"/>
      <c r="HRL7" s="111"/>
      <c r="HRM7" s="111"/>
      <c r="HRN7" s="111"/>
      <c r="HRO7" s="111"/>
      <c r="HRP7" s="111"/>
      <c r="HRQ7" s="111"/>
      <c r="HRR7" s="111"/>
      <c r="HRS7" s="111"/>
      <c r="HRT7" s="111"/>
      <c r="HRU7" s="111"/>
      <c r="HRV7" s="111"/>
      <c r="HRW7" s="111"/>
      <c r="HRX7" s="111"/>
      <c r="HRY7" s="111"/>
      <c r="HRZ7" s="111"/>
      <c r="HSA7" s="111"/>
      <c r="HSB7" s="111"/>
      <c r="HSC7" s="111"/>
      <c r="HSD7" s="111"/>
      <c r="HSE7" s="111"/>
      <c r="HSF7" s="111"/>
      <c r="HSG7" s="111"/>
      <c r="HSH7" s="111"/>
      <c r="HSI7" s="111"/>
      <c r="HSJ7" s="111"/>
      <c r="HSK7" s="111"/>
      <c r="HSL7" s="111"/>
      <c r="HSM7" s="111"/>
      <c r="HSN7" s="111"/>
      <c r="HSO7" s="111"/>
      <c r="HSP7" s="111"/>
      <c r="HSQ7" s="111"/>
      <c r="HSR7" s="111"/>
      <c r="HSS7" s="111"/>
      <c r="HST7" s="111"/>
      <c r="HSU7" s="111"/>
      <c r="HSV7" s="111"/>
      <c r="HSW7" s="111"/>
      <c r="HSX7" s="111"/>
      <c r="HSY7" s="111"/>
      <c r="HSZ7" s="111"/>
      <c r="HTA7" s="111"/>
      <c r="HTB7" s="111"/>
      <c r="HTC7" s="111"/>
      <c r="HTD7" s="111"/>
      <c r="HTE7" s="111"/>
      <c r="HTF7" s="111"/>
      <c r="HTG7" s="111"/>
      <c r="HTH7" s="111"/>
      <c r="HTI7" s="111"/>
      <c r="HTJ7" s="111"/>
      <c r="HTK7" s="111"/>
      <c r="HTL7" s="111"/>
      <c r="HTM7" s="111"/>
      <c r="HTN7" s="111"/>
      <c r="HTO7" s="111"/>
      <c r="HTP7" s="111"/>
      <c r="HTQ7" s="111"/>
      <c r="HTR7" s="111"/>
      <c r="HTS7" s="111"/>
      <c r="HTT7" s="111"/>
      <c r="HTU7" s="111"/>
      <c r="HTV7" s="111"/>
      <c r="HTW7" s="111"/>
      <c r="HTX7" s="111"/>
      <c r="HTY7" s="111"/>
      <c r="HTZ7" s="111"/>
      <c r="HUA7" s="111"/>
      <c r="HUB7" s="111"/>
      <c r="HUC7" s="111"/>
      <c r="HUD7" s="111"/>
      <c r="HUE7" s="111"/>
      <c r="HUF7" s="111"/>
      <c r="HUG7" s="111"/>
      <c r="HUH7" s="111"/>
      <c r="HUI7" s="111"/>
      <c r="HUJ7" s="111"/>
      <c r="HUK7" s="111"/>
      <c r="HUL7" s="111"/>
      <c r="HUM7" s="111"/>
      <c r="HUN7" s="111"/>
      <c r="HUO7" s="111"/>
      <c r="HUP7" s="111"/>
      <c r="HUQ7" s="111"/>
      <c r="HUR7" s="111"/>
      <c r="HUS7" s="111"/>
      <c r="HUT7" s="111"/>
      <c r="HUU7" s="111"/>
      <c r="HUV7" s="111"/>
      <c r="HUW7" s="111"/>
      <c r="HUX7" s="111"/>
      <c r="HUY7" s="111"/>
      <c r="HUZ7" s="111"/>
      <c r="HVA7" s="111"/>
      <c r="HVB7" s="111"/>
      <c r="HVC7" s="111"/>
      <c r="HVD7" s="111"/>
      <c r="HVE7" s="111"/>
      <c r="HVF7" s="111"/>
      <c r="HVG7" s="111"/>
      <c r="HVH7" s="111"/>
      <c r="HVI7" s="111"/>
      <c r="HVJ7" s="111"/>
      <c r="HVK7" s="111"/>
      <c r="HVL7" s="111"/>
      <c r="HVM7" s="111"/>
      <c r="HVN7" s="111"/>
      <c r="HVO7" s="111"/>
      <c r="HVP7" s="111"/>
      <c r="HVQ7" s="111"/>
      <c r="HVR7" s="111"/>
      <c r="HVS7" s="111"/>
      <c r="HVT7" s="111"/>
      <c r="HVU7" s="111"/>
      <c r="HVV7" s="111"/>
      <c r="HVW7" s="111"/>
      <c r="HVX7" s="111"/>
      <c r="HVY7" s="111"/>
      <c r="HVZ7" s="111"/>
      <c r="HWA7" s="111"/>
      <c r="HWB7" s="111"/>
      <c r="HWC7" s="111"/>
      <c r="HWD7" s="111"/>
      <c r="HWE7" s="111"/>
      <c r="HWF7" s="111"/>
      <c r="HWG7" s="111"/>
      <c r="HWH7" s="111"/>
      <c r="HWI7" s="111"/>
      <c r="HWJ7" s="111"/>
      <c r="HWK7" s="111"/>
      <c r="HWL7" s="111"/>
      <c r="HWM7" s="111"/>
      <c r="HWN7" s="111"/>
      <c r="HWO7" s="111"/>
      <c r="HWP7" s="111"/>
      <c r="HWQ7" s="111"/>
      <c r="HWR7" s="111"/>
      <c r="HWS7" s="111"/>
      <c r="HWT7" s="111"/>
      <c r="HWU7" s="111"/>
      <c r="HWV7" s="111"/>
      <c r="HWW7" s="111"/>
      <c r="HWX7" s="111"/>
      <c r="HWY7" s="111"/>
      <c r="HWZ7" s="111"/>
      <c r="HXA7" s="111"/>
      <c r="HXB7" s="111"/>
      <c r="HXC7" s="111"/>
      <c r="HXD7" s="111"/>
      <c r="HXE7" s="111"/>
      <c r="HXF7" s="111"/>
      <c r="HXG7" s="111"/>
      <c r="HXH7" s="111"/>
      <c r="HXI7" s="111"/>
      <c r="HXJ7" s="111"/>
      <c r="HXK7" s="111"/>
      <c r="HXL7" s="111"/>
      <c r="HXM7" s="111"/>
      <c r="HXN7" s="111"/>
      <c r="HXO7" s="111"/>
      <c r="HXP7" s="111"/>
      <c r="HXQ7" s="111"/>
      <c r="HXR7" s="111"/>
      <c r="HXS7" s="111"/>
      <c r="HXT7" s="111"/>
      <c r="HXU7" s="111"/>
      <c r="HXV7" s="111"/>
      <c r="HXW7" s="111"/>
      <c r="HXX7" s="111"/>
      <c r="HXY7" s="111"/>
      <c r="HXZ7" s="111"/>
      <c r="HYA7" s="111"/>
      <c r="HYB7" s="111"/>
      <c r="HYC7" s="111"/>
      <c r="HYD7" s="111"/>
      <c r="HYE7" s="111"/>
      <c r="HYF7" s="111"/>
      <c r="HYG7" s="111"/>
      <c r="HYH7" s="111"/>
      <c r="HYI7" s="111"/>
      <c r="HYJ7" s="111"/>
      <c r="HYK7" s="111"/>
      <c r="HYL7" s="111"/>
      <c r="HYM7" s="111"/>
      <c r="HYN7" s="111"/>
      <c r="HYO7" s="111"/>
      <c r="HYP7" s="111"/>
      <c r="HYQ7" s="111"/>
      <c r="HYR7" s="111"/>
      <c r="HYS7" s="111"/>
      <c r="HYT7" s="111"/>
      <c r="HYU7" s="111"/>
      <c r="HYV7" s="111"/>
      <c r="HYW7" s="111"/>
      <c r="HYX7" s="111"/>
      <c r="HYY7" s="111"/>
      <c r="HYZ7" s="111"/>
      <c r="HZA7" s="111"/>
      <c r="HZB7" s="111"/>
      <c r="HZC7" s="111"/>
      <c r="HZD7" s="111"/>
      <c r="HZE7" s="111"/>
      <c r="HZF7" s="111"/>
      <c r="HZG7" s="111"/>
      <c r="HZH7" s="111"/>
      <c r="HZI7" s="111"/>
      <c r="HZJ7" s="111"/>
      <c r="HZK7" s="111"/>
      <c r="HZL7" s="111"/>
      <c r="HZM7" s="111"/>
      <c r="HZN7" s="111"/>
      <c r="HZO7" s="111"/>
      <c r="HZP7" s="111"/>
      <c r="HZQ7" s="111"/>
      <c r="HZR7" s="111"/>
      <c r="HZS7" s="111"/>
      <c r="HZT7" s="111"/>
      <c r="HZU7" s="111"/>
      <c r="HZV7" s="111"/>
      <c r="HZW7" s="111"/>
      <c r="HZX7" s="111"/>
      <c r="HZY7" s="111"/>
      <c r="HZZ7" s="111"/>
      <c r="IAA7" s="111"/>
      <c r="IAB7" s="111"/>
      <c r="IAC7" s="111"/>
      <c r="IAD7" s="111"/>
      <c r="IAE7" s="111"/>
      <c r="IAF7" s="111"/>
      <c r="IAG7" s="111"/>
      <c r="IAH7" s="111"/>
      <c r="IAI7" s="111"/>
      <c r="IAJ7" s="111"/>
      <c r="IAK7" s="111"/>
      <c r="IAL7" s="111"/>
      <c r="IAM7" s="111"/>
      <c r="IAN7" s="111"/>
      <c r="IAO7" s="111"/>
      <c r="IAP7" s="111"/>
      <c r="IAQ7" s="111"/>
      <c r="IAR7" s="111"/>
      <c r="IAS7" s="111"/>
      <c r="IAT7" s="111"/>
      <c r="IAU7" s="111"/>
      <c r="IAV7" s="111"/>
      <c r="IAW7" s="111"/>
      <c r="IAX7" s="111"/>
      <c r="IAY7" s="111"/>
      <c r="IAZ7" s="111"/>
      <c r="IBA7" s="111"/>
      <c r="IBB7" s="111"/>
      <c r="IBC7" s="111"/>
      <c r="IBD7" s="111"/>
      <c r="IBE7" s="111"/>
      <c r="IBF7" s="111"/>
      <c r="IBG7" s="111"/>
      <c r="IBH7" s="111"/>
      <c r="IBI7" s="111"/>
      <c r="IBJ7" s="111"/>
      <c r="IBK7" s="111"/>
      <c r="IBL7" s="111"/>
      <c r="IBM7" s="111"/>
      <c r="IBN7" s="111"/>
      <c r="IBO7" s="111"/>
      <c r="IBP7" s="111"/>
      <c r="IBQ7" s="111"/>
      <c r="IBR7" s="111"/>
      <c r="IBS7" s="111"/>
      <c r="IBT7" s="111"/>
      <c r="IBU7" s="111"/>
      <c r="IBV7" s="111"/>
      <c r="IBW7" s="111"/>
      <c r="IBX7" s="111"/>
      <c r="IBY7" s="111"/>
      <c r="IBZ7" s="111"/>
      <c r="ICA7" s="111"/>
      <c r="ICB7" s="111"/>
      <c r="ICC7" s="111"/>
      <c r="ICD7" s="111"/>
      <c r="ICE7" s="111"/>
      <c r="ICF7" s="111"/>
      <c r="ICG7" s="111"/>
      <c r="ICH7" s="111"/>
      <c r="ICI7" s="111"/>
      <c r="ICJ7" s="111"/>
      <c r="ICK7" s="111"/>
      <c r="ICL7" s="111"/>
      <c r="ICM7" s="111"/>
      <c r="ICN7" s="111"/>
      <c r="ICO7" s="111"/>
      <c r="ICP7" s="111"/>
      <c r="ICQ7" s="111"/>
      <c r="ICR7" s="111"/>
      <c r="ICS7" s="111"/>
      <c r="ICT7" s="111"/>
      <c r="ICU7" s="111"/>
      <c r="ICV7" s="111"/>
      <c r="ICW7" s="111"/>
      <c r="ICX7" s="111"/>
      <c r="ICY7" s="111"/>
      <c r="ICZ7" s="111"/>
      <c r="IDA7" s="111"/>
      <c r="IDB7" s="111"/>
      <c r="IDC7" s="111"/>
      <c r="IDD7" s="111"/>
      <c r="IDE7" s="111"/>
      <c r="IDF7" s="111"/>
      <c r="IDG7" s="111"/>
      <c r="IDH7" s="111"/>
      <c r="IDI7" s="111"/>
      <c r="IDJ7" s="111"/>
      <c r="IDK7" s="111"/>
      <c r="IDL7" s="111"/>
      <c r="IDM7" s="111"/>
      <c r="IDN7" s="111"/>
      <c r="IDO7" s="111"/>
      <c r="IDP7" s="111"/>
      <c r="IDQ7" s="111"/>
      <c r="IDR7" s="111"/>
      <c r="IDS7" s="111"/>
      <c r="IDT7" s="111"/>
      <c r="IDU7" s="111"/>
      <c r="IDV7" s="111"/>
      <c r="IDW7" s="111"/>
      <c r="IDX7" s="111"/>
      <c r="IDY7" s="111"/>
      <c r="IDZ7" s="111"/>
      <c r="IEA7" s="111"/>
      <c r="IEB7" s="111"/>
      <c r="IEC7" s="111"/>
      <c r="IED7" s="111"/>
      <c r="IEE7" s="111"/>
      <c r="IEF7" s="111"/>
      <c r="IEG7" s="111"/>
      <c r="IEH7" s="111"/>
      <c r="IEI7" s="111"/>
      <c r="IEJ7" s="111"/>
      <c r="IEK7" s="111"/>
      <c r="IEL7" s="111"/>
      <c r="IEM7" s="111"/>
      <c r="IEN7" s="111"/>
      <c r="IEO7" s="111"/>
      <c r="IEP7" s="111"/>
      <c r="IEQ7" s="111"/>
      <c r="IER7" s="111"/>
      <c r="IES7" s="111"/>
      <c r="IET7" s="111"/>
      <c r="IEU7" s="111"/>
      <c r="IEV7" s="111"/>
      <c r="IEW7" s="111"/>
      <c r="IEX7" s="111"/>
      <c r="IEY7" s="111"/>
      <c r="IEZ7" s="111"/>
      <c r="IFA7" s="111"/>
      <c r="IFB7" s="111"/>
      <c r="IFC7" s="111"/>
      <c r="IFD7" s="111"/>
      <c r="IFE7" s="111"/>
      <c r="IFF7" s="111"/>
      <c r="IFG7" s="111"/>
      <c r="IFH7" s="111"/>
      <c r="IFI7" s="111"/>
      <c r="IFJ7" s="111"/>
      <c r="IFK7" s="111"/>
      <c r="IFL7" s="111"/>
      <c r="IFM7" s="111"/>
      <c r="IFN7" s="111"/>
      <c r="IFO7" s="111"/>
      <c r="IFP7" s="111"/>
      <c r="IFQ7" s="111"/>
      <c r="IFR7" s="111"/>
      <c r="IFS7" s="111"/>
      <c r="IFT7" s="111"/>
      <c r="IFU7" s="111"/>
      <c r="IFV7" s="111"/>
      <c r="IFW7" s="111"/>
      <c r="IFX7" s="111"/>
      <c r="IFY7" s="111"/>
      <c r="IFZ7" s="111"/>
      <c r="IGA7" s="111"/>
      <c r="IGB7" s="111"/>
      <c r="IGC7" s="111"/>
      <c r="IGD7" s="111"/>
      <c r="IGE7" s="111"/>
      <c r="IGF7" s="111"/>
      <c r="IGG7" s="111"/>
      <c r="IGH7" s="111"/>
      <c r="IGI7" s="111"/>
      <c r="IGJ7" s="111"/>
      <c r="IGK7" s="111"/>
      <c r="IGL7" s="111"/>
      <c r="IGM7" s="111"/>
      <c r="IGN7" s="111"/>
      <c r="IGO7" s="111"/>
      <c r="IGP7" s="111"/>
      <c r="IGQ7" s="111"/>
      <c r="IGR7" s="111"/>
      <c r="IGS7" s="111"/>
      <c r="IGT7" s="111"/>
      <c r="IGU7" s="111"/>
      <c r="IGV7" s="111"/>
      <c r="IGW7" s="111"/>
      <c r="IGX7" s="111"/>
      <c r="IGY7" s="111"/>
      <c r="IGZ7" s="111"/>
      <c r="IHA7" s="111"/>
      <c r="IHB7" s="111"/>
      <c r="IHC7" s="111"/>
      <c r="IHD7" s="111"/>
      <c r="IHE7" s="111"/>
      <c r="IHF7" s="111"/>
      <c r="IHG7" s="111"/>
      <c r="IHH7" s="111"/>
      <c r="IHI7" s="111"/>
      <c r="IHJ7" s="111"/>
      <c r="IHK7" s="111"/>
      <c r="IHL7" s="111"/>
      <c r="IHM7" s="111"/>
      <c r="IHN7" s="111"/>
      <c r="IHO7" s="111"/>
      <c r="IHP7" s="111"/>
      <c r="IHQ7" s="111"/>
      <c r="IHR7" s="111"/>
      <c r="IHS7" s="111"/>
      <c r="IHT7" s="111"/>
      <c r="IHU7" s="111"/>
      <c r="IHV7" s="111"/>
      <c r="IHW7" s="111"/>
      <c r="IHX7" s="111"/>
      <c r="IHY7" s="111"/>
      <c r="IHZ7" s="111"/>
      <c r="IIA7" s="111"/>
      <c r="IIB7" s="111"/>
      <c r="IIC7" s="111"/>
      <c r="IID7" s="111"/>
      <c r="IIE7" s="111"/>
      <c r="IIF7" s="111"/>
      <c r="IIG7" s="111"/>
      <c r="IIH7" s="111"/>
      <c r="III7" s="111"/>
      <c r="IIJ7" s="111"/>
      <c r="IIK7" s="111"/>
      <c r="IIL7" s="111"/>
      <c r="IIM7" s="111"/>
      <c r="IIN7" s="111"/>
      <c r="IIO7" s="111"/>
      <c r="IIP7" s="111"/>
      <c r="IIQ7" s="111"/>
      <c r="IIR7" s="111"/>
      <c r="IIS7" s="111"/>
      <c r="IIT7" s="111"/>
      <c r="IIU7" s="111"/>
      <c r="IIV7" s="111"/>
      <c r="IIW7" s="111"/>
      <c r="IIX7" s="111"/>
      <c r="IIY7" s="111"/>
      <c r="IIZ7" s="111"/>
      <c r="IJA7" s="111"/>
      <c r="IJB7" s="111"/>
      <c r="IJC7" s="111"/>
      <c r="IJD7" s="111"/>
      <c r="IJE7" s="111"/>
      <c r="IJF7" s="111"/>
      <c r="IJG7" s="111"/>
      <c r="IJH7" s="111"/>
      <c r="IJI7" s="111"/>
      <c r="IJJ7" s="111"/>
      <c r="IJK7" s="111"/>
      <c r="IJL7" s="111"/>
      <c r="IJM7" s="111"/>
      <c r="IJN7" s="111"/>
      <c r="IJO7" s="111"/>
      <c r="IJP7" s="111"/>
      <c r="IJQ7" s="111"/>
      <c r="IJR7" s="111"/>
      <c r="IJS7" s="111"/>
      <c r="IJT7" s="111"/>
      <c r="IJU7" s="111"/>
      <c r="IJV7" s="111"/>
      <c r="IJW7" s="111"/>
      <c r="IJX7" s="111"/>
      <c r="IJY7" s="111"/>
      <c r="IJZ7" s="111"/>
      <c r="IKA7" s="111"/>
      <c r="IKB7" s="111"/>
      <c r="IKC7" s="111"/>
      <c r="IKD7" s="111"/>
      <c r="IKE7" s="111"/>
      <c r="IKF7" s="111"/>
      <c r="IKG7" s="111"/>
      <c r="IKH7" s="111"/>
      <c r="IKI7" s="111"/>
      <c r="IKJ7" s="111"/>
      <c r="IKK7" s="111"/>
      <c r="IKL7" s="111"/>
      <c r="IKM7" s="111"/>
      <c r="IKN7" s="111"/>
      <c r="IKO7" s="111"/>
      <c r="IKP7" s="111"/>
      <c r="IKQ7" s="111"/>
      <c r="IKR7" s="111"/>
      <c r="IKS7" s="111"/>
      <c r="IKT7" s="111"/>
      <c r="IKU7" s="111"/>
      <c r="IKV7" s="111"/>
      <c r="IKW7" s="111"/>
      <c r="IKX7" s="111"/>
      <c r="IKY7" s="111"/>
      <c r="IKZ7" s="111"/>
      <c r="ILA7" s="111"/>
      <c r="ILB7" s="111"/>
      <c r="ILC7" s="111"/>
      <c r="ILD7" s="111"/>
      <c r="ILE7" s="111"/>
      <c r="ILF7" s="111"/>
      <c r="ILG7" s="111"/>
      <c r="ILH7" s="111"/>
      <c r="ILI7" s="111"/>
      <c r="ILJ7" s="111"/>
      <c r="ILK7" s="111"/>
      <c r="ILL7" s="111"/>
      <c r="ILM7" s="111"/>
      <c r="ILN7" s="111"/>
      <c r="ILO7" s="111"/>
      <c r="ILP7" s="111"/>
      <c r="ILQ7" s="111"/>
      <c r="ILR7" s="111"/>
      <c r="ILS7" s="111"/>
      <c r="ILT7" s="111"/>
      <c r="ILU7" s="111"/>
      <c r="ILV7" s="111"/>
      <c r="ILW7" s="111"/>
      <c r="ILX7" s="111"/>
      <c r="ILY7" s="111"/>
      <c r="ILZ7" s="111"/>
      <c r="IMA7" s="111"/>
      <c r="IMB7" s="111"/>
      <c r="IMC7" s="111"/>
      <c r="IMD7" s="111"/>
      <c r="IME7" s="111"/>
      <c r="IMF7" s="111"/>
      <c r="IMG7" s="111"/>
      <c r="IMH7" s="111"/>
      <c r="IMI7" s="111"/>
      <c r="IMJ7" s="111"/>
      <c r="IMK7" s="111"/>
      <c r="IML7" s="111"/>
      <c r="IMM7" s="111"/>
      <c r="IMN7" s="111"/>
      <c r="IMO7" s="111"/>
      <c r="IMP7" s="111"/>
      <c r="IMQ7" s="111"/>
      <c r="IMR7" s="111"/>
      <c r="IMS7" s="111"/>
      <c r="IMT7" s="111"/>
      <c r="IMU7" s="111"/>
      <c r="IMV7" s="111"/>
      <c r="IMW7" s="111"/>
      <c r="IMX7" s="111"/>
      <c r="IMY7" s="111"/>
      <c r="IMZ7" s="111"/>
      <c r="INA7" s="111"/>
      <c r="INB7" s="111"/>
      <c r="INC7" s="111"/>
      <c r="IND7" s="111"/>
      <c r="INE7" s="111"/>
      <c r="INF7" s="111"/>
      <c r="ING7" s="111"/>
      <c r="INH7" s="111"/>
      <c r="INI7" s="111"/>
      <c r="INJ7" s="111"/>
      <c r="INK7" s="111"/>
      <c r="INL7" s="111"/>
      <c r="INM7" s="111"/>
      <c r="INN7" s="111"/>
      <c r="INO7" s="111"/>
      <c r="INP7" s="111"/>
      <c r="INQ7" s="111"/>
      <c r="INR7" s="111"/>
      <c r="INS7" s="111"/>
      <c r="INT7" s="111"/>
      <c r="INU7" s="111"/>
      <c r="INV7" s="111"/>
      <c r="INW7" s="111"/>
      <c r="INX7" s="111"/>
      <c r="INY7" s="111"/>
      <c r="INZ7" s="111"/>
      <c r="IOA7" s="111"/>
      <c r="IOB7" s="111"/>
      <c r="IOC7" s="111"/>
      <c r="IOD7" s="111"/>
      <c r="IOE7" s="111"/>
      <c r="IOF7" s="111"/>
      <c r="IOG7" s="111"/>
      <c r="IOH7" s="111"/>
      <c r="IOI7" s="111"/>
      <c r="IOJ7" s="111"/>
      <c r="IOK7" s="111"/>
      <c r="IOL7" s="111"/>
      <c r="IOM7" s="111"/>
      <c r="ION7" s="111"/>
      <c r="IOO7" s="111"/>
      <c r="IOP7" s="111"/>
      <c r="IOQ7" s="111"/>
      <c r="IOR7" s="111"/>
      <c r="IOS7" s="111"/>
      <c r="IOT7" s="111"/>
      <c r="IOU7" s="111"/>
      <c r="IOV7" s="111"/>
      <c r="IOW7" s="111"/>
      <c r="IOX7" s="111"/>
      <c r="IOY7" s="111"/>
      <c r="IOZ7" s="111"/>
      <c r="IPA7" s="111"/>
      <c r="IPB7" s="111"/>
      <c r="IPC7" s="111"/>
      <c r="IPD7" s="111"/>
      <c r="IPE7" s="111"/>
      <c r="IPF7" s="111"/>
      <c r="IPG7" s="111"/>
      <c r="IPH7" s="111"/>
      <c r="IPI7" s="111"/>
      <c r="IPJ7" s="111"/>
      <c r="IPK7" s="111"/>
      <c r="IPL7" s="111"/>
      <c r="IPM7" s="111"/>
      <c r="IPN7" s="111"/>
      <c r="IPO7" s="111"/>
      <c r="IPP7" s="111"/>
      <c r="IPQ7" s="111"/>
      <c r="IPR7" s="111"/>
      <c r="IPS7" s="111"/>
      <c r="IPT7" s="111"/>
      <c r="IPU7" s="111"/>
      <c r="IPV7" s="111"/>
      <c r="IPW7" s="111"/>
      <c r="IPX7" s="111"/>
      <c r="IPY7" s="111"/>
      <c r="IPZ7" s="111"/>
      <c r="IQA7" s="111"/>
      <c r="IQB7" s="111"/>
      <c r="IQC7" s="111"/>
      <c r="IQD7" s="111"/>
      <c r="IQE7" s="111"/>
      <c r="IQF7" s="111"/>
      <c r="IQG7" s="111"/>
      <c r="IQH7" s="111"/>
      <c r="IQI7" s="111"/>
      <c r="IQJ7" s="111"/>
      <c r="IQK7" s="111"/>
      <c r="IQL7" s="111"/>
      <c r="IQM7" s="111"/>
      <c r="IQN7" s="111"/>
      <c r="IQO7" s="111"/>
      <c r="IQP7" s="111"/>
      <c r="IQQ7" s="111"/>
      <c r="IQR7" s="111"/>
      <c r="IQS7" s="111"/>
      <c r="IQT7" s="111"/>
      <c r="IQU7" s="111"/>
      <c r="IQV7" s="111"/>
      <c r="IQW7" s="111"/>
      <c r="IQX7" s="111"/>
      <c r="IQY7" s="111"/>
      <c r="IQZ7" s="111"/>
      <c r="IRA7" s="111"/>
      <c r="IRB7" s="111"/>
      <c r="IRC7" s="111"/>
      <c r="IRD7" s="111"/>
      <c r="IRE7" s="111"/>
      <c r="IRF7" s="111"/>
      <c r="IRG7" s="111"/>
      <c r="IRH7" s="111"/>
      <c r="IRI7" s="111"/>
      <c r="IRJ7" s="111"/>
      <c r="IRK7" s="111"/>
      <c r="IRL7" s="111"/>
      <c r="IRM7" s="111"/>
      <c r="IRN7" s="111"/>
      <c r="IRO7" s="111"/>
      <c r="IRP7" s="111"/>
      <c r="IRQ7" s="111"/>
      <c r="IRR7" s="111"/>
      <c r="IRS7" s="111"/>
      <c r="IRT7" s="111"/>
      <c r="IRU7" s="111"/>
      <c r="IRV7" s="111"/>
      <c r="IRW7" s="111"/>
      <c r="IRX7" s="111"/>
      <c r="IRY7" s="111"/>
      <c r="IRZ7" s="111"/>
      <c r="ISA7" s="111"/>
      <c r="ISB7" s="111"/>
      <c r="ISC7" s="111"/>
      <c r="ISD7" s="111"/>
      <c r="ISE7" s="111"/>
      <c r="ISF7" s="111"/>
      <c r="ISG7" s="111"/>
      <c r="ISH7" s="111"/>
      <c r="ISI7" s="111"/>
      <c r="ISJ7" s="111"/>
      <c r="ISK7" s="111"/>
      <c r="ISL7" s="111"/>
      <c r="ISM7" s="111"/>
      <c r="ISN7" s="111"/>
      <c r="ISO7" s="111"/>
      <c r="ISP7" s="111"/>
      <c r="ISQ7" s="111"/>
      <c r="ISR7" s="111"/>
      <c r="ISS7" s="111"/>
      <c r="IST7" s="111"/>
      <c r="ISU7" s="111"/>
      <c r="ISV7" s="111"/>
      <c r="ISW7" s="111"/>
      <c r="ISX7" s="111"/>
      <c r="ISY7" s="111"/>
      <c r="ISZ7" s="111"/>
      <c r="ITA7" s="111"/>
      <c r="ITB7" s="111"/>
      <c r="ITC7" s="111"/>
      <c r="ITD7" s="111"/>
      <c r="ITE7" s="111"/>
      <c r="ITF7" s="111"/>
      <c r="ITG7" s="111"/>
      <c r="ITH7" s="111"/>
      <c r="ITI7" s="111"/>
      <c r="ITJ7" s="111"/>
      <c r="ITK7" s="111"/>
      <c r="ITL7" s="111"/>
      <c r="ITM7" s="111"/>
      <c r="ITN7" s="111"/>
      <c r="ITO7" s="111"/>
      <c r="ITP7" s="111"/>
      <c r="ITQ7" s="111"/>
      <c r="ITR7" s="111"/>
      <c r="ITS7" s="111"/>
      <c r="ITT7" s="111"/>
      <c r="ITU7" s="111"/>
      <c r="ITV7" s="111"/>
      <c r="ITW7" s="111"/>
      <c r="ITX7" s="111"/>
      <c r="ITY7" s="111"/>
      <c r="ITZ7" s="111"/>
      <c r="IUA7" s="111"/>
      <c r="IUB7" s="111"/>
      <c r="IUC7" s="111"/>
      <c r="IUD7" s="111"/>
      <c r="IUE7" s="111"/>
      <c r="IUF7" s="111"/>
      <c r="IUG7" s="111"/>
      <c r="IUH7" s="111"/>
      <c r="IUI7" s="111"/>
      <c r="IUJ7" s="111"/>
      <c r="IUK7" s="111"/>
      <c r="IUL7" s="111"/>
      <c r="IUM7" s="111"/>
      <c r="IUN7" s="111"/>
      <c r="IUO7" s="111"/>
      <c r="IUP7" s="111"/>
      <c r="IUQ7" s="111"/>
      <c r="IUR7" s="111"/>
      <c r="IUS7" s="111"/>
      <c r="IUT7" s="111"/>
      <c r="IUU7" s="111"/>
      <c r="IUV7" s="111"/>
      <c r="IUW7" s="111"/>
      <c r="IUX7" s="111"/>
      <c r="IUY7" s="111"/>
      <c r="IUZ7" s="111"/>
      <c r="IVA7" s="111"/>
      <c r="IVB7" s="111"/>
      <c r="IVC7" s="111"/>
      <c r="IVD7" s="111"/>
      <c r="IVE7" s="111"/>
      <c r="IVF7" s="111"/>
      <c r="IVG7" s="111"/>
      <c r="IVH7" s="111"/>
      <c r="IVI7" s="111"/>
      <c r="IVJ7" s="111"/>
      <c r="IVK7" s="111"/>
      <c r="IVL7" s="111"/>
      <c r="IVM7" s="111"/>
      <c r="IVN7" s="111"/>
      <c r="IVO7" s="111"/>
      <c r="IVP7" s="111"/>
      <c r="IVQ7" s="111"/>
      <c r="IVR7" s="111"/>
      <c r="IVS7" s="111"/>
      <c r="IVT7" s="111"/>
      <c r="IVU7" s="111"/>
      <c r="IVV7" s="111"/>
      <c r="IVW7" s="111"/>
      <c r="IVX7" s="111"/>
      <c r="IVY7" s="111"/>
      <c r="IVZ7" s="111"/>
      <c r="IWA7" s="111"/>
      <c r="IWB7" s="111"/>
      <c r="IWC7" s="111"/>
      <c r="IWD7" s="111"/>
      <c r="IWE7" s="111"/>
      <c r="IWF7" s="111"/>
      <c r="IWG7" s="111"/>
      <c r="IWH7" s="111"/>
      <c r="IWI7" s="111"/>
      <c r="IWJ7" s="111"/>
      <c r="IWK7" s="111"/>
      <c r="IWL7" s="111"/>
      <c r="IWM7" s="111"/>
      <c r="IWN7" s="111"/>
      <c r="IWO7" s="111"/>
      <c r="IWP7" s="111"/>
      <c r="IWQ7" s="111"/>
      <c r="IWR7" s="111"/>
      <c r="IWS7" s="111"/>
      <c r="IWT7" s="111"/>
      <c r="IWU7" s="111"/>
      <c r="IWV7" s="111"/>
      <c r="IWW7" s="111"/>
      <c r="IWX7" s="111"/>
      <c r="IWY7" s="111"/>
      <c r="IWZ7" s="111"/>
      <c r="IXA7" s="111"/>
      <c r="IXB7" s="111"/>
      <c r="IXC7" s="111"/>
      <c r="IXD7" s="111"/>
      <c r="IXE7" s="111"/>
      <c r="IXF7" s="111"/>
      <c r="IXG7" s="111"/>
      <c r="IXH7" s="111"/>
      <c r="IXI7" s="111"/>
      <c r="IXJ7" s="111"/>
      <c r="IXK7" s="111"/>
      <c r="IXL7" s="111"/>
      <c r="IXM7" s="111"/>
      <c r="IXN7" s="111"/>
      <c r="IXO7" s="111"/>
      <c r="IXP7" s="111"/>
      <c r="IXQ7" s="111"/>
      <c r="IXR7" s="111"/>
      <c r="IXS7" s="111"/>
      <c r="IXT7" s="111"/>
      <c r="IXU7" s="111"/>
      <c r="IXV7" s="111"/>
      <c r="IXW7" s="111"/>
      <c r="IXX7" s="111"/>
      <c r="IXY7" s="111"/>
      <c r="IXZ7" s="111"/>
      <c r="IYA7" s="111"/>
      <c r="IYB7" s="111"/>
      <c r="IYC7" s="111"/>
      <c r="IYD7" s="111"/>
      <c r="IYE7" s="111"/>
      <c r="IYF7" s="111"/>
      <c r="IYG7" s="111"/>
      <c r="IYH7" s="111"/>
      <c r="IYI7" s="111"/>
      <c r="IYJ7" s="111"/>
      <c r="IYK7" s="111"/>
      <c r="IYL7" s="111"/>
      <c r="IYM7" s="111"/>
      <c r="IYN7" s="111"/>
      <c r="IYO7" s="111"/>
      <c r="IYP7" s="111"/>
      <c r="IYQ7" s="111"/>
      <c r="IYR7" s="111"/>
      <c r="IYS7" s="111"/>
      <c r="IYT7" s="111"/>
      <c r="IYU7" s="111"/>
      <c r="IYV7" s="111"/>
      <c r="IYW7" s="111"/>
      <c r="IYX7" s="111"/>
      <c r="IYY7" s="111"/>
      <c r="IYZ7" s="111"/>
      <c r="IZA7" s="111"/>
      <c r="IZB7" s="111"/>
      <c r="IZC7" s="111"/>
      <c r="IZD7" s="111"/>
      <c r="IZE7" s="111"/>
      <c r="IZF7" s="111"/>
      <c r="IZG7" s="111"/>
      <c r="IZH7" s="111"/>
      <c r="IZI7" s="111"/>
      <c r="IZJ7" s="111"/>
      <c r="IZK7" s="111"/>
      <c r="IZL7" s="111"/>
      <c r="IZM7" s="111"/>
      <c r="IZN7" s="111"/>
      <c r="IZO7" s="111"/>
      <c r="IZP7" s="111"/>
      <c r="IZQ7" s="111"/>
      <c r="IZR7" s="111"/>
      <c r="IZS7" s="111"/>
      <c r="IZT7" s="111"/>
      <c r="IZU7" s="111"/>
      <c r="IZV7" s="111"/>
      <c r="IZW7" s="111"/>
      <c r="IZX7" s="111"/>
      <c r="IZY7" s="111"/>
      <c r="IZZ7" s="111"/>
      <c r="JAA7" s="111"/>
      <c r="JAB7" s="111"/>
      <c r="JAC7" s="111"/>
      <c r="JAD7" s="111"/>
      <c r="JAE7" s="111"/>
      <c r="JAF7" s="111"/>
      <c r="JAG7" s="111"/>
      <c r="JAH7" s="111"/>
      <c r="JAI7" s="111"/>
      <c r="JAJ7" s="111"/>
      <c r="JAK7" s="111"/>
      <c r="JAL7" s="111"/>
      <c r="JAM7" s="111"/>
      <c r="JAN7" s="111"/>
      <c r="JAO7" s="111"/>
      <c r="JAP7" s="111"/>
      <c r="JAQ7" s="111"/>
      <c r="JAR7" s="111"/>
      <c r="JAS7" s="111"/>
      <c r="JAT7" s="111"/>
      <c r="JAU7" s="111"/>
      <c r="JAV7" s="111"/>
      <c r="JAW7" s="111"/>
      <c r="JAX7" s="111"/>
      <c r="JAY7" s="111"/>
      <c r="JAZ7" s="111"/>
      <c r="JBA7" s="111"/>
      <c r="JBB7" s="111"/>
      <c r="JBC7" s="111"/>
      <c r="JBD7" s="111"/>
      <c r="JBE7" s="111"/>
      <c r="JBF7" s="111"/>
      <c r="JBG7" s="111"/>
      <c r="JBH7" s="111"/>
      <c r="JBI7" s="111"/>
      <c r="JBJ7" s="111"/>
      <c r="JBK7" s="111"/>
      <c r="JBL7" s="111"/>
      <c r="JBM7" s="111"/>
      <c r="JBN7" s="111"/>
      <c r="JBO7" s="111"/>
      <c r="JBP7" s="111"/>
      <c r="JBQ7" s="111"/>
      <c r="JBR7" s="111"/>
      <c r="JBS7" s="111"/>
      <c r="JBT7" s="111"/>
      <c r="JBU7" s="111"/>
      <c r="JBV7" s="111"/>
      <c r="JBW7" s="111"/>
      <c r="JBX7" s="111"/>
      <c r="JBY7" s="111"/>
      <c r="JBZ7" s="111"/>
      <c r="JCA7" s="111"/>
      <c r="JCB7" s="111"/>
      <c r="JCC7" s="111"/>
      <c r="JCD7" s="111"/>
      <c r="JCE7" s="111"/>
      <c r="JCF7" s="111"/>
      <c r="JCG7" s="111"/>
      <c r="JCH7" s="111"/>
      <c r="JCI7" s="111"/>
      <c r="JCJ7" s="111"/>
      <c r="JCK7" s="111"/>
      <c r="JCL7" s="111"/>
      <c r="JCM7" s="111"/>
      <c r="JCN7" s="111"/>
      <c r="JCO7" s="111"/>
      <c r="JCP7" s="111"/>
      <c r="JCQ7" s="111"/>
      <c r="JCR7" s="111"/>
      <c r="JCS7" s="111"/>
      <c r="JCT7" s="111"/>
      <c r="JCU7" s="111"/>
      <c r="JCV7" s="111"/>
      <c r="JCW7" s="111"/>
      <c r="JCX7" s="111"/>
      <c r="JCY7" s="111"/>
      <c r="JCZ7" s="111"/>
      <c r="JDA7" s="111"/>
      <c r="JDB7" s="111"/>
      <c r="JDC7" s="111"/>
      <c r="JDD7" s="111"/>
      <c r="JDE7" s="111"/>
      <c r="JDF7" s="111"/>
      <c r="JDG7" s="111"/>
      <c r="JDH7" s="111"/>
      <c r="JDI7" s="111"/>
      <c r="JDJ7" s="111"/>
      <c r="JDK7" s="111"/>
      <c r="JDL7" s="111"/>
      <c r="JDM7" s="111"/>
      <c r="JDN7" s="111"/>
      <c r="JDO7" s="111"/>
      <c r="JDP7" s="111"/>
      <c r="JDQ7" s="111"/>
      <c r="JDR7" s="111"/>
      <c r="JDS7" s="111"/>
      <c r="JDT7" s="111"/>
      <c r="JDU7" s="111"/>
      <c r="JDV7" s="111"/>
      <c r="JDW7" s="111"/>
      <c r="JDX7" s="111"/>
      <c r="JDY7" s="111"/>
      <c r="JDZ7" s="111"/>
      <c r="JEA7" s="111"/>
      <c r="JEB7" s="111"/>
      <c r="JEC7" s="111"/>
      <c r="JED7" s="111"/>
      <c r="JEE7" s="111"/>
      <c r="JEF7" s="111"/>
      <c r="JEG7" s="111"/>
      <c r="JEH7" s="111"/>
      <c r="JEI7" s="111"/>
      <c r="JEJ7" s="111"/>
      <c r="JEK7" s="111"/>
      <c r="JEL7" s="111"/>
      <c r="JEM7" s="111"/>
      <c r="JEN7" s="111"/>
      <c r="JEO7" s="111"/>
      <c r="JEP7" s="111"/>
      <c r="JEQ7" s="111"/>
      <c r="JER7" s="111"/>
      <c r="JES7" s="111"/>
      <c r="JET7" s="111"/>
      <c r="JEU7" s="111"/>
      <c r="JEV7" s="111"/>
      <c r="JEW7" s="111"/>
      <c r="JEX7" s="111"/>
      <c r="JEY7" s="111"/>
      <c r="JEZ7" s="111"/>
      <c r="JFA7" s="111"/>
      <c r="JFB7" s="111"/>
      <c r="JFC7" s="111"/>
      <c r="JFD7" s="111"/>
      <c r="JFE7" s="111"/>
      <c r="JFF7" s="111"/>
      <c r="JFG7" s="111"/>
      <c r="JFH7" s="111"/>
      <c r="JFI7" s="111"/>
      <c r="JFJ7" s="111"/>
      <c r="JFK7" s="111"/>
      <c r="JFL7" s="111"/>
      <c r="JFM7" s="111"/>
      <c r="JFN7" s="111"/>
      <c r="JFO7" s="111"/>
      <c r="JFP7" s="111"/>
      <c r="JFQ7" s="111"/>
      <c r="JFR7" s="111"/>
      <c r="JFS7" s="111"/>
      <c r="JFT7" s="111"/>
      <c r="JFU7" s="111"/>
      <c r="JFV7" s="111"/>
      <c r="JFW7" s="111"/>
      <c r="JFX7" s="111"/>
      <c r="JFY7" s="111"/>
      <c r="JFZ7" s="111"/>
      <c r="JGA7" s="111"/>
      <c r="JGB7" s="111"/>
      <c r="JGC7" s="111"/>
      <c r="JGD7" s="111"/>
      <c r="JGE7" s="111"/>
      <c r="JGF7" s="111"/>
      <c r="JGG7" s="111"/>
      <c r="JGH7" s="111"/>
      <c r="JGI7" s="111"/>
      <c r="JGJ7" s="111"/>
      <c r="JGK7" s="111"/>
      <c r="JGL7" s="111"/>
      <c r="JGM7" s="111"/>
      <c r="JGN7" s="111"/>
      <c r="JGO7" s="111"/>
      <c r="JGP7" s="111"/>
      <c r="JGQ7" s="111"/>
      <c r="JGR7" s="111"/>
      <c r="JGS7" s="111"/>
      <c r="JGT7" s="111"/>
      <c r="JGU7" s="111"/>
      <c r="JGV7" s="111"/>
      <c r="JGW7" s="111"/>
      <c r="JGX7" s="111"/>
      <c r="JGY7" s="111"/>
      <c r="JGZ7" s="111"/>
      <c r="JHA7" s="111"/>
      <c r="JHB7" s="111"/>
      <c r="JHC7" s="111"/>
      <c r="JHD7" s="111"/>
      <c r="JHE7" s="111"/>
      <c r="JHF7" s="111"/>
      <c r="JHG7" s="111"/>
      <c r="JHH7" s="111"/>
      <c r="JHI7" s="111"/>
      <c r="JHJ7" s="111"/>
      <c r="JHK7" s="111"/>
      <c r="JHL7" s="111"/>
      <c r="JHM7" s="111"/>
      <c r="JHN7" s="111"/>
      <c r="JHO7" s="111"/>
      <c r="JHP7" s="111"/>
      <c r="JHQ7" s="111"/>
      <c r="JHR7" s="111"/>
      <c r="JHS7" s="111"/>
      <c r="JHT7" s="111"/>
      <c r="JHU7" s="111"/>
      <c r="JHV7" s="111"/>
      <c r="JHW7" s="111"/>
      <c r="JHX7" s="111"/>
      <c r="JHY7" s="111"/>
      <c r="JHZ7" s="111"/>
      <c r="JIA7" s="111"/>
      <c r="JIB7" s="111"/>
      <c r="JIC7" s="111"/>
      <c r="JID7" s="111"/>
      <c r="JIE7" s="111"/>
      <c r="JIF7" s="111"/>
      <c r="JIG7" s="111"/>
      <c r="JIH7" s="111"/>
      <c r="JII7" s="111"/>
      <c r="JIJ7" s="111"/>
      <c r="JIK7" s="111"/>
      <c r="JIL7" s="111"/>
      <c r="JIM7" s="111"/>
      <c r="JIN7" s="111"/>
      <c r="JIO7" s="111"/>
      <c r="JIP7" s="111"/>
      <c r="JIQ7" s="111"/>
      <c r="JIR7" s="111"/>
      <c r="JIS7" s="111"/>
      <c r="JIT7" s="111"/>
      <c r="JIU7" s="111"/>
      <c r="JIV7" s="111"/>
      <c r="JIW7" s="111"/>
      <c r="JIX7" s="111"/>
      <c r="JIY7" s="111"/>
      <c r="JIZ7" s="111"/>
      <c r="JJA7" s="111"/>
      <c r="JJB7" s="111"/>
      <c r="JJC7" s="111"/>
      <c r="JJD7" s="111"/>
      <c r="JJE7" s="111"/>
      <c r="JJF7" s="111"/>
      <c r="JJG7" s="111"/>
      <c r="JJH7" s="111"/>
      <c r="JJI7" s="111"/>
      <c r="JJJ7" s="111"/>
      <c r="JJK7" s="111"/>
      <c r="JJL7" s="111"/>
      <c r="JJM7" s="111"/>
      <c r="JJN7" s="111"/>
      <c r="JJO7" s="111"/>
      <c r="JJP7" s="111"/>
      <c r="JJQ7" s="111"/>
      <c r="JJR7" s="111"/>
      <c r="JJS7" s="111"/>
      <c r="JJT7" s="111"/>
      <c r="JJU7" s="111"/>
      <c r="JJV7" s="111"/>
      <c r="JJW7" s="111"/>
      <c r="JJX7" s="111"/>
      <c r="JJY7" s="111"/>
      <c r="JJZ7" s="111"/>
      <c r="JKA7" s="111"/>
      <c r="JKB7" s="111"/>
      <c r="JKC7" s="111"/>
      <c r="JKD7" s="111"/>
      <c r="JKE7" s="111"/>
      <c r="JKF7" s="111"/>
      <c r="JKG7" s="111"/>
      <c r="JKH7" s="111"/>
      <c r="JKI7" s="111"/>
      <c r="JKJ7" s="111"/>
      <c r="JKK7" s="111"/>
      <c r="JKL7" s="111"/>
      <c r="JKM7" s="111"/>
      <c r="JKN7" s="111"/>
      <c r="JKO7" s="111"/>
      <c r="JKP7" s="111"/>
      <c r="JKQ7" s="111"/>
      <c r="JKR7" s="111"/>
      <c r="JKS7" s="111"/>
      <c r="JKT7" s="111"/>
      <c r="JKU7" s="111"/>
      <c r="JKV7" s="111"/>
      <c r="JKW7" s="111"/>
      <c r="JKX7" s="111"/>
      <c r="JKY7" s="111"/>
      <c r="JKZ7" s="111"/>
      <c r="JLA7" s="111"/>
      <c r="JLB7" s="111"/>
      <c r="JLC7" s="111"/>
      <c r="JLD7" s="111"/>
      <c r="JLE7" s="111"/>
      <c r="JLF7" s="111"/>
      <c r="JLG7" s="111"/>
      <c r="JLH7" s="111"/>
      <c r="JLI7" s="111"/>
      <c r="JLJ7" s="111"/>
      <c r="JLK7" s="111"/>
      <c r="JLL7" s="111"/>
      <c r="JLM7" s="111"/>
      <c r="JLN7" s="111"/>
      <c r="JLO7" s="111"/>
      <c r="JLP7" s="111"/>
      <c r="JLQ7" s="111"/>
      <c r="JLR7" s="111"/>
      <c r="JLS7" s="111"/>
      <c r="JLT7" s="111"/>
      <c r="JLU7" s="111"/>
      <c r="JLV7" s="111"/>
      <c r="JLW7" s="111"/>
      <c r="JLX7" s="111"/>
      <c r="JLY7" s="111"/>
      <c r="JLZ7" s="111"/>
      <c r="JMA7" s="111"/>
      <c r="JMB7" s="111"/>
      <c r="JMC7" s="111"/>
      <c r="JMD7" s="111"/>
      <c r="JME7" s="111"/>
      <c r="JMF7" s="111"/>
      <c r="JMG7" s="111"/>
      <c r="JMH7" s="111"/>
      <c r="JMI7" s="111"/>
      <c r="JMJ7" s="111"/>
      <c r="JMK7" s="111"/>
      <c r="JML7" s="111"/>
      <c r="JMM7" s="111"/>
      <c r="JMN7" s="111"/>
      <c r="JMO7" s="111"/>
      <c r="JMP7" s="111"/>
      <c r="JMQ7" s="111"/>
      <c r="JMR7" s="111"/>
      <c r="JMS7" s="111"/>
      <c r="JMT7" s="111"/>
      <c r="JMU7" s="111"/>
      <c r="JMV7" s="111"/>
      <c r="JMW7" s="111"/>
      <c r="JMX7" s="111"/>
      <c r="JMY7" s="111"/>
      <c r="JMZ7" s="111"/>
      <c r="JNA7" s="111"/>
      <c r="JNB7" s="111"/>
      <c r="JNC7" s="111"/>
      <c r="JND7" s="111"/>
      <c r="JNE7" s="111"/>
      <c r="JNF7" s="111"/>
      <c r="JNG7" s="111"/>
      <c r="JNH7" s="111"/>
      <c r="JNI7" s="111"/>
      <c r="JNJ7" s="111"/>
      <c r="JNK7" s="111"/>
      <c r="JNL7" s="111"/>
      <c r="JNM7" s="111"/>
      <c r="JNN7" s="111"/>
      <c r="JNO7" s="111"/>
      <c r="JNP7" s="111"/>
      <c r="JNQ7" s="111"/>
      <c r="JNR7" s="111"/>
      <c r="JNS7" s="111"/>
      <c r="JNT7" s="111"/>
      <c r="JNU7" s="111"/>
      <c r="JNV7" s="111"/>
      <c r="JNW7" s="111"/>
      <c r="JNX7" s="111"/>
      <c r="JNY7" s="111"/>
      <c r="JNZ7" s="111"/>
      <c r="JOA7" s="111"/>
      <c r="JOB7" s="111"/>
      <c r="JOC7" s="111"/>
      <c r="JOD7" s="111"/>
      <c r="JOE7" s="111"/>
      <c r="JOF7" s="111"/>
      <c r="JOG7" s="111"/>
      <c r="JOH7" s="111"/>
      <c r="JOI7" s="111"/>
      <c r="JOJ7" s="111"/>
      <c r="JOK7" s="111"/>
      <c r="JOL7" s="111"/>
      <c r="JOM7" s="111"/>
      <c r="JON7" s="111"/>
      <c r="JOO7" s="111"/>
      <c r="JOP7" s="111"/>
      <c r="JOQ7" s="111"/>
      <c r="JOR7" s="111"/>
      <c r="JOS7" s="111"/>
      <c r="JOT7" s="111"/>
      <c r="JOU7" s="111"/>
      <c r="JOV7" s="111"/>
      <c r="JOW7" s="111"/>
      <c r="JOX7" s="111"/>
      <c r="JOY7" s="111"/>
      <c r="JOZ7" s="111"/>
      <c r="JPA7" s="111"/>
      <c r="JPB7" s="111"/>
      <c r="JPC7" s="111"/>
      <c r="JPD7" s="111"/>
      <c r="JPE7" s="111"/>
      <c r="JPF7" s="111"/>
      <c r="JPG7" s="111"/>
      <c r="JPH7" s="111"/>
      <c r="JPI7" s="111"/>
      <c r="JPJ7" s="111"/>
      <c r="JPK7" s="111"/>
      <c r="JPL7" s="111"/>
      <c r="JPM7" s="111"/>
      <c r="JPN7" s="111"/>
      <c r="JPO7" s="111"/>
      <c r="JPP7" s="111"/>
      <c r="JPQ7" s="111"/>
      <c r="JPR7" s="111"/>
      <c r="JPS7" s="111"/>
      <c r="JPT7" s="111"/>
      <c r="JPU7" s="111"/>
      <c r="JPV7" s="111"/>
      <c r="JPW7" s="111"/>
      <c r="JPX7" s="111"/>
      <c r="JPY7" s="111"/>
      <c r="JPZ7" s="111"/>
      <c r="JQA7" s="111"/>
      <c r="JQB7" s="111"/>
      <c r="JQC7" s="111"/>
      <c r="JQD7" s="111"/>
      <c r="JQE7" s="111"/>
      <c r="JQF7" s="111"/>
      <c r="JQG7" s="111"/>
      <c r="JQH7" s="111"/>
      <c r="JQI7" s="111"/>
      <c r="JQJ7" s="111"/>
      <c r="JQK7" s="111"/>
      <c r="JQL7" s="111"/>
      <c r="JQM7" s="111"/>
      <c r="JQN7" s="111"/>
      <c r="JQO7" s="111"/>
      <c r="JQP7" s="111"/>
      <c r="JQQ7" s="111"/>
      <c r="JQR7" s="111"/>
      <c r="JQS7" s="111"/>
      <c r="JQT7" s="111"/>
      <c r="JQU7" s="111"/>
      <c r="JQV7" s="111"/>
      <c r="JQW7" s="111"/>
      <c r="JQX7" s="111"/>
      <c r="JQY7" s="111"/>
      <c r="JQZ7" s="111"/>
      <c r="JRA7" s="111"/>
      <c r="JRB7" s="111"/>
      <c r="JRC7" s="111"/>
      <c r="JRD7" s="111"/>
      <c r="JRE7" s="111"/>
      <c r="JRF7" s="111"/>
      <c r="JRG7" s="111"/>
      <c r="JRH7" s="111"/>
      <c r="JRI7" s="111"/>
      <c r="JRJ7" s="111"/>
      <c r="JRK7" s="111"/>
      <c r="JRL7" s="111"/>
      <c r="JRM7" s="111"/>
      <c r="JRN7" s="111"/>
      <c r="JRO7" s="111"/>
      <c r="JRP7" s="111"/>
      <c r="JRQ7" s="111"/>
      <c r="JRR7" s="111"/>
      <c r="JRS7" s="111"/>
      <c r="JRT7" s="111"/>
      <c r="JRU7" s="111"/>
      <c r="JRV7" s="111"/>
      <c r="JRW7" s="111"/>
      <c r="JRX7" s="111"/>
      <c r="JRY7" s="111"/>
      <c r="JRZ7" s="111"/>
      <c r="JSA7" s="111"/>
      <c r="JSB7" s="111"/>
      <c r="JSC7" s="111"/>
      <c r="JSD7" s="111"/>
      <c r="JSE7" s="111"/>
      <c r="JSF7" s="111"/>
      <c r="JSG7" s="111"/>
      <c r="JSH7" s="111"/>
      <c r="JSI7" s="111"/>
      <c r="JSJ7" s="111"/>
      <c r="JSK7" s="111"/>
      <c r="JSL7" s="111"/>
      <c r="JSM7" s="111"/>
      <c r="JSN7" s="111"/>
      <c r="JSO7" s="111"/>
      <c r="JSP7" s="111"/>
      <c r="JSQ7" s="111"/>
      <c r="JSR7" s="111"/>
      <c r="JSS7" s="111"/>
      <c r="JST7" s="111"/>
      <c r="JSU7" s="111"/>
      <c r="JSV7" s="111"/>
      <c r="JSW7" s="111"/>
      <c r="JSX7" s="111"/>
      <c r="JSY7" s="111"/>
      <c r="JSZ7" s="111"/>
      <c r="JTA7" s="111"/>
      <c r="JTB7" s="111"/>
      <c r="JTC7" s="111"/>
      <c r="JTD7" s="111"/>
      <c r="JTE7" s="111"/>
      <c r="JTF7" s="111"/>
      <c r="JTG7" s="111"/>
      <c r="JTH7" s="111"/>
      <c r="JTI7" s="111"/>
      <c r="JTJ7" s="111"/>
      <c r="JTK7" s="111"/>
      <c r="JTL7" s="111"/>
      <c r="JTM7" s="111"/>
      <c r="JTN7" s="111"/>
      <c r="JTO7" s="111"/>
      <c r="JTP7" s="111"/>
      <c r="JTQ7" s="111"/>
      <c r="JTR7" s="111"/>
      <c r="JTS7" s="111"/>
      <c r="JTT7" s="111"/>
      <c r="JTU7" s="111"/>
      <c r="JTV7" s="111"/>
      <c r="JTW7" s="111"/>
      <c r="JTX7" s="111"/>
      <c r="JTY7" s="111"/>
      <c r="JTZ7" s="111"/>
      <c r="JUA7" s="111"/>
      <c r="JUB7" s="111"/>
      <c r="JUC7" s="111"/>
      <c r="JUD7" s="111"/>
      <c r="JUE7" s="111"/>
      <c r="JUF7" s="111"/>
      <c r="JUG7" s="111"/>
      <c r="JUH7" s="111"/>
      <c r="JUI7" s="111"/>
      <c r="JUJ7" s="111"/>
      <c r="JUK7" s="111"/>
      <c r="JUL7" s="111"/>
      <c r="JUM7" s="111"/>
      <c r="JUN7" s="111"/>
      <c r="JUO7" s="111"/>
      <c r="JUP7" s="111"/>
      <c r="JUQ7" s="111"/>
      <c r="JUR7" s="111"/>
      <c r="JUS7" s="111"/>
      <c r="JUT7" s="111"/>
      <c r="JUU7" s="111"/>
      <c r="JUV7" s="111"/>
      <c r="JUW7" s="111"/>
      <c r="JUX7" s="111"/>
      <c r="JUY7" s="111"/>
      <c r="JUZ7" s="111"/>
      <c r="JVA7" s="111"/>
      <c r="JVB7" s="111"/>
      <c r="JVC7" s="111"/>
      <c r="JVD7" s="111"/>
      <c r="JVE7" s="111"/>
      <c r="JVF7" s="111"/>
      <c r="JVG7" s="111"/>
      <c r="JVH7" s="111"/>
      <c r="JVI7" s="111"/>
      <c r="JVJ7" s="111"/>
      <c r="JVK7" s="111"/>
      <c r="JVL7" s="111"/>
      <c r="JVM7" s="111"/>
      <c r="JVN7" s="111"/>
      <c r="JVO7" s="111"/>
      <c r="JVP7" s="111"/>
      <c r="JVQ7" s="111"/>
      <c r="JVR7" s="111"/>
      <c r="JVS7" s="111"/>
      <c r="JVT7" s="111"/>
      <c r="JVU7" s="111"/>
      <c r="JVV7" s="111"/>
      <c r="JVW7" s="111"/>
      <c r="JVX7" s="111"/>
      <c r="JVY7" s="111"/>
      <c r="JVZ7" s="111"/>
      <c r="JWA7" s="111"/>
      <c r="JWB7" s="111"/>
      <c r="JWC7" s="111"/>
      <c r="JWD7" s="111"/>
      <c r="JWE7" s="111"/>
      <c r="JWF7" s="111"/>
      <c r="JWG7" s="111"/>
      <c r="JWH7" s="111"/>
      <c r="JWI7" s="111"/>
      <c r="JWJ7" s="111"/>
      <c r="JWK7" s="111"/>
      <c r="JWL7" s="111"/>
      <c r="JWM7" s="111"/>
      <c r="JWN7" s="111"/>
      <c r="JWO7" s="111"/>
      <c r="JWP7" s="111"/>
      <c r="JWQ7" s="111"/>
      <c r="JWR7" s="111"/>
      <c r="JWS7" s="111"/>
      <c r="JWT7" s="111"/>
      <c r="JWU7" s="111"/>
      <c r="JWV7" s="111"/>
      <c r="JWW7" s="111"/>
      <c r="JWX7" s="111"/>
      <c r="JWY7" s="111"/>
      <c r="JWZ7" s="111"/>
      <c r="JXA7" s="111"/>
      <c r="JXB7" s="111"/>
      <c r="JXC7" s="111"/>
      <c r="JXD7" s="111"/>
      <c r="JXE7" s="111"/>
      <c r="JXF7" s="111"/>
      <c r="JXG7" s="111"/>
      <c r="JXH7" s="111"/>
      <c r="JXI7" s="111"/>
      <c r="JXJ7" s="111"/>
      <c r="JXK7" s="111"/>
      <c r="JXL7" s="111"/>
      <c r="JXM7" s="111"/>
      <c r="JXN7" s="111"/>
      <c r="JXO7" s="111"/>
      <c r="JXP7" s="111"/>
      <c r="JXQ7" s="111"/>
      <c r="JXR7" s="111"/>
      <c r="JXS7" s="111"/>
      <c r="JXT7" s="111"/>
      <c r="JXU7" s="111"/>
      <c r="JXV7" s="111"/>
      <c r="JXW7" s="111"/>
      <c r="JXX7" s="111"/>
      <c r="JXY7" s="111"/>
      <c r="JXZ7" s="111"/>
      <c r="JYA7" s="111"/>
      <c r="JYB7" s="111"/>
      <c r="JYC7" s="111"/>
      <c r="JYD7" s="111"/>
      <c r="JYE7" s="111"/>
      <c r="JYF7" s="111"/>
      <c r="JYG7" s="111"/>
      <c r="JYH7" s="111"/>
      <c r="JYI7" s="111"/>
      <c r="JYJ7" s="111"/>
      <c r="JYK7" s="111"/>
      <c r="JYL7" s="111"/>
      <c r="JYM7" s="111"/>
      <c r="JYN7" s="111"/>
      <c r="JYO7" s="111"/>
      <c r="JYP7" s="111"/>
      <c r="JYQ7" s="111"/>
      <c r="JYR7" s="111"/>
      <c r="JYS7" s="111"/>
      <c r="JYT7" s="111"/>
      <c r="JYU7" s="111"/>
      <c r="JYV7" s="111"/>
      <c r="JYW7" s="111"/>
      <c r="JYX7" s="111"/>
      <c r="JYY7" s="111"/>
      <c r="JYZ7" s="111"/>
      <c r="JZA7" s="111"/>
      <c r="JZB7" s="111"/>
      <c r="JZC7" s="111"/>
      <c r="JZD7" s="111"/>
      <c r="JZE7" s="111"/>
      <c r="JZF7" s="111"/>
      <c r="JZG7" s="111"/>
      <c r="JZH7" s="111"/>
      <c r="JZI7" s="111"/>
      <c r="JZJ7" s="111"/>
      <c r="JZK7" s="111"/>
      <c r="JZL7" s="111"/>
      <c r="JZM7" s="111"/>
      <c r="JZN7" s="111"/>
      <c r="JZO7" s="111"/>
      <c r="JZP7" s="111"/>
      <c r="JZQ7" s="111"/>
      <c r="JZR7" s="111"/>
      <c r="JZS7" s="111"/>
      <c r="JZT7" s="111"/>
      <c r="JZU7" s="111"/>
      <c r="JZV7" s="111"/>
      <c r="JZW7" s="111"/>
      <c r="JZX7" s="111"/>
      <c r="JZY7" s="111"/>
      <c r="JZZ7" s="111"/>
      <c r="KAA7" s="111"/>
      <c r="KAB7" s="111"/>
      <c r="KAC7" s="111"/>
      <c r="KAD7" s="111"/>
      <c r="KAE7" s="111"/>
      <c r="KAF7" s="111"/>
      <c r="KAG7" s="111"/>
      <c r="KAH7" s="111"/>
      <c r="KAI7" s="111"/>
      <c r="KAJ7" s="111"/>
      <c r="KAK7" s="111"/>
      <c r="KAL7" s="111"/>
      <c r="KAM7" s="111"/>
      <c r="KAN7" s="111"/>
      <c r="KAO7" s="111"/>
      <c r="KAP7" s="111"/>
      <c r="KAQ7" s="111"/>
      <c r="KAR7" s="111"/>
      <c r="KAS7" s="111"/>
      <c r="KAT7" s="111"/>
      <c r="KAU7" s="111"/>
      <c r="KAV7" s="111"/>
      <c r="KAW7" s="111"/>
      <c r="KAX7" s="111"/>
      <c r="KAY7" s="111"/>
      <c r="KAZ7" s="111"/>
      <c r="KBA7" s="111"/>
      <c r="KBB7" s="111"/>
      <c r="KBC7" s="111"/>
      <c r="KBD7" s="111"/>
      <c r="KBE7" s="111"/>
      <c r="KBF7" s="111"/>
      <c r="KBG7" s="111"/>
      <c r="KBH7" s="111"/>
      <c r="KBI7" s="111"/>
      <c r="KBJ7" s="111"/>
      <c r="KBK7" s="111"/>
      <c r="KBL7" s="111"/>
      <c r="KBM7" s="111"/>
      <c r="KBN7" s="111"/>
      <c r="KBO7" s="111"/>
      <c r="KBP7" s="111"/>
      <c r="KBQ7" s="111"/>
      <c r="KBR7" s="111"/>
      <c r="KBS7" s="111"/>
      <c r="KBT7" s="111"/>
      <c r="KBU7" s="111"/>
      <c r="KBV7" s="111"/>
      <c r="KBW7" s="111"/>
      <c r="KBX7" s="111"/>
      <c r="KBY7" s="111"/>
      <c r="KBZ7" s="111"/>
      <c r="KCA7" s="111"/>
      <c r="KCB7" s="111"/>
      <c r="KCC7" s="111"/>
      <c r="KCD7" s="111"/>
      <c r="KCE7" s="111"/>
      <c r="KCF7" s="111"/>
      <c r="KCG7" s="111"/>
      <c r="KCH7" s="111"/>
      <c r="KCI7" s="111"/>
      <c r="KCJ7" s="111"/>
      <c r="KCK7" s="111"/>
      <c r="KCL7" s="111"/>
      <c r="KCM7" s="111"/>
      <c r="KCN7" s="111"/>
      <c r="KCO7" s="111"/>
      <c r="KCP7" s="111"/>
      <c r="KCQ7" s="111"/>
      <c r="KCR7" s="111"/>
      <c r="KCS7" s="111"/>
      <c r="KCT7" s="111"/>
      <c r="KCU7" s="111"/>
      <c r="KCV7" s="111"/>
      <c r="KCW7" s="111"/>
      <c r="KCX7" s="111"/>
      <c r="KCY7" s="111"/>
      <c r="KCZ7" s="111"/>
      <c r="KDA7" s="111"/>
      <c r="KDB7" s="111"/>
      <c r="KDC7" s="111"/>
      <c r="KDD7" s="111"/>
      <c r="KDE7" s="111"/>
      <c r="KDF7" s="111"/>
      <c r="KDG7" s="111"/>
      <c r="KDH7" s="111"/>
      <c r="KDI7" s="111"/>
      <c r="KDJ7" s="111"/>
      <c r="KDK7" s="111"/>
      <c r="KDL7" s="111"/>
      <c r="KDM7" s="111"/>
      <c r="KDN7" s="111"/>
      <c r="KDO7" s="111"/>
      <c r="KDP7" s="111"/>
      <c r="KDQ7" s="111"/>
      <c r="KDR7" s="111"/>
      <c r="KDS7" s="111"/>
      <c r="KDT7" s="111"/>
      <c r="KDU7" s="111"/>
      <c r="KDV7" s="111"/>
      <c r="KDW7" s="111"/>
      <c r="KDX7" s="111"/>
      <c r="KDY7" s="111"/>
      <c r="KDZ7" s="111"/>
      <c r="KEA7" s="111"/>
      <c r="KEB7" s="111"/>
      <c r="KEC7" s="111"/>
      <c r="KED7" s="111"/>
      <c r="KEE7" s="111"/>
      <c r="KEF7" s="111"/>
      <c r="KEG7" s="111"/>
      <c r="KEH7" s="111"/>
      <c r="KEI7" s="111"/>
      <c r="KEJ7" s="111"/>
      <c r="KEK7" s="111"/>
      <c r="KEL7" s="111"/>
      <c r="KEM7" s="111"/>
      <c r="KEN7" s="111"/>
      <c r="KEO7" s="111"/>
      <c r="KEP7" s="111"/>
      <c r="KEQ7" s="111"/>
      <c r="KER7" s="111"/>
      <c r="KES7" s="111"/>
      <c r="KET7" s="111"/>
      <c r="KEU7" s="111"/>
      <c r="KEV7" s="111"/>
      <c r="KEW7" s="111"/>
      <c r="KEX7" s="111"/>
      <c r="KEY7" s="111"/>
      <c r="KEZ7" s="111"/>
      <c r="KFA7" s="111"/>
      <c r="KFB7" s="111"/>
      <c r="KFC7" s="111"/>
      <c r="KFD7" s="111"/>
      <c r="KFE7" s="111"/>
      <c r="KFF7" s="111"/>
      <c r="KFG7" s="111"/>
      <c r="KFH7" s="111"/>
      <c r="KFI7" s="111"/>
      <c r="KFJ7" s="111"/>
      <c r="KFK7" s="111"/>
      <c r="KFL7" s="111"/>
      <c r="KFM7" s="111"/>
      <c r="KFN7" s="111"/>
      <c r="KFO7" s="111"/>
      <c r="KFP7" s="111"/>
      <c r="KFQ7" s="111"/>
      <c r="KFR7" s="111"/>
      <c r="KFS7" s="111"/>
      <c r="KFT7" s="111"/>
      <c r="KFU7" s="111"/>
      <c r="KFV7" s="111"/>
      <c r="KFW7" s="111"/>
      <c r="KFX7" s="111"/>
      <c r="KFY7" s="111"/>
      <c r="KFZ7" s="111"/>
      <c r="KGA7" s="111"/>
      <c r="KGB7" s="111"/>
      <c r="KGC7" s="111"/>
      <c r="KGD7" s="111"/>
      <c r="KGE7" s="111"/>
      <c r="KGF7" s="111"/>
      <c r="KGG7" s="111"/>
      <c r="KGH7" s="111"/>
      <c r="KGI7" s="111"/>
      <c r="KGJ7" s="111"/>
      <c r="KGK7" s="111"/>
      <c r="KGL7" s="111"/>
      <c r="KGM7" s="111"/>
      <c r="KGN7" s="111"/>
      <c r="KGO7" s="111"/>
      <c r="KGP7" s="111"/>
      <c r="KGQ7" s="111"/>
      <c r="KGR7" s="111"/>
      <c r="KGS7" s="111"/>
      <c r="KGT7" s="111"/>
      <c r="KGU7" s="111"/>
      <c r="KGV7" s="111"/>
      <c r="KGW7" s="111"/>
      <c r="KGX7" s="111"/>
      <c r="KGY7" s="111"/>
      <c r="KGZ7" s="111"/>
      <c r="KHA7" s="111"/>
      <c r="KHB7" s="111"/>
      <c r="KHC7" s="111"/>
      <c r="KHD7" s="111"/>
      <c r="KHE7" s="111"/>
      <c r="KHF7" s="111"/>
      <c r="KHG7" s="111"/>
      <c r="KHH7" s="111"/>
      <c r="KHI7" s="111"/>
      <c r="KHJ7" s="111"/>
      <c r="KHK7" s="111"/>
      <c r="KHL7" s="111"/>
      <c r="KHM7" s="111"/>
      <c r="KHN7" s="111"/>
      <c r="KHO7" s="111"/>
      <c r="KHP7" s="111"/>
      <c r="KHQ7" s="111"/>
      <c r="KHR7" s="111"/>
      <c r="KHS7" s="111"/>
      <c r="KHT7" s="111"/>
      <c r="KHU7" s="111"/>
      <c r="KHV7" s="111"/>
      <c r="KHW7" s="111"/>
      <c r="KHX7" s="111"/>
      <c r="KHY7" s="111"/>
      <c r="KHZ7" s="111"/>
      <c r="KIA7" s="111"/>
      <c r="KIB7" s="111"/>
      <c r="KIC7" s="111"/>
      <c r="KID7" s="111"/>
      <c r="KIE7" s="111"/>
      <c r="KIF7" s="111"/>
      <c r="KIG7" s="111"/>
      <c r="KIH7" s="111"/>
      <c r="KII7" s="111"/>
      <c r="KIJ7" s="111"/>
      <c r="KIK7" s="111"/>
      <c r="KIL7" s="111"/>
      <c r="KIM7" s="111"/>
      <c r="KIN7" s="111"/>
      <c r="KIO7" s="111"/>
      <c r="KIP7" s="111"/>
      <c r="KIQ7" s="111"/>
      <c r="KIR7" s="111"/>
      <c r="KIS7" s="111"/>
      <c r="KIT7" s="111"/>
      <c r="KIU7" s="111"/>
      <c r="KIV7" s="111"/>
      <c r="KIW7" s="111"/>
      <c r="KIX7" s="111"/>
      <c r="KIY7" s="111"/>
      <c r="KIZ7" s="111"/>
      <c r="KJA7" s="111"/>
      <c r="KJB7" s="111"/>
      <c r="KJC7" s="111"/>
      <c r="KJD7" s="111"/>
      <c r="KJE7" s="111"/>
      <c r="KJF7" s="111"/>
      <c r="KJG7" s="111"/>
      <c r="KJH7" s="111"/>
      <c r="KJI7" s="111"/>
      <c r="KJJ7" s="111"/>
      <c r="KJK7" s="111"/>
      <c r="KJL7" s="111"/>
      <c r="KJM7" s="111"/>
      <c r="KJN7" s="111"/>
      <c r="KJO7" s="111"/>
      <c r="KJP7" s="111"/>
      <c r="KJQ7" s="111"/>
      <c r="KJR7" s="111"/>
      <c r="KJS7" s="111"/>
      <c r="KJT7" s="111"/>
      <c r="KJU7" s="111"/>
      <c r="KJV7" s="111"/>
      <c r="KJW7" s="111"/>
      <c r="KJX7" s="111"/>
      <c r="KJY7" s="111"/>
      <c r="KJZ7" s="111"/>
      <c r="KKA7" s="111"/>
      <c r="KKB7" s="111"/>
      <c r="KKC7" s="111"/>
      <c r="KKD7" s="111"/>
      <c r="KKE7" s="111"/>
      <c r="KKF7" s="111"/>
      <c r="KKG7" s="111"/>
      <c r="KKH7" s="111"/>
      <c r="KKI7" s="111"/>
      <c r="KKJ7" s="111"/>
      <c r="KKK7" s="111"/>
      <c r="KKL7" s="111"/>
      <c r="KKM7" s="111"/>
      <c r="KKN7" s="111"/>
      <c r="KKO7" s="111"/>
      <c r="KKP7" s="111"/>
      <c r="KKQ7" s="111"/>
      <c r="KKR7" s="111"/>
      <c r="KKS7" s="111"/>
      <c r="KKT7" s="111"/>
      <c r="KKU7" s="111"/>
      <c r="KKV7" s="111"/>
      <c r="KKW7" s="111"/>
      <c r="KKX7" s="111"/>
      <c r="KKY7" s="111"/>
      <c r="KKZ7" s="111"/>
      <c r="KLA7" s="111"/>
      <c r="KLB7" s="111"/>
      <c r="KLC7" s="111"/>
      <c r="KLD7" s="111"/>
      <c r="KLE7" s="111"/>
      <c r="KLF7" s="111"/>
      <c r="KLG7" s="111"/>
      <c r="KLH7" s="111"/>
      <c r="KLI7" s="111"/>
      <c r="KLJ7" s="111"/>
      <c r="KLK7" s="111"/>
      <c r="KLL7" s="111"/>
      <c r="KLM7" s="111"/>
      <c r="KLN7" s="111"/>
      <c r="KLO7" s="111"/>
      <c r="KLP7" s="111"/>
      <c r="KLQ7" s="111"/>
      <c r="KLR7" s="111"/>
      <c r="KLS7" s="111"/>
      <c r="KLT7" s="111"/>
      <c r="KLU7" s="111"/>
      <c r="KLV7" s="111"/>
      <c r="KLW7" s="111"/>
      <c r="KLX7" s="111"/>
      <c r="KLY7" s="111"/>
      <c r="KLZ7" s="111"/>
      <c r="KMA7" s="111"/>
      <c r="KMB7" s="111"/>
      <c r="KMC7" s="111"/>
      <c r="KMD7" s="111"/>
      <c r="KME7" s="111"/>
      <c r="KMF7" s="111"/>
      <c r="KMG7" s="111"/>
      <c r="KMH7" s="111"/>
      <c r="KMI7" s="111"/>
      <c r="KMJ7" s="111"/>
      <c r="KMK7" s="111"/>
      <c r="KML7" s="111"/>
      <c r="KMM7" s="111"/>
      <c r="KMN7" s="111"/>
      <c r="KMO7" s="111"/>
      <c r="KMP7" s="111"/>
      <c r="KMQ7" s="111"/>
      <c r="KMR7" s="111"/>
      <c r="KMS7" s="111"/>
      <c r="KMT7" s="111"/>
      <c r="KMU7" s="111"/>
      <c r="KMV7" s="111"/>
      <c r="KMW7" s="111"/>
      <c r="KMX7" s="111"/>
      <c r="KMY7" s="111"/>
      <c r="KMZ7" s="111"/>
      <c r="KNA7" s="111"/>
      <c r="KNB7" s="111"/>
      <c r="KNC7" s="111"/>
      <c r="KND7" s="111"/>
      <c r="KNE7" s="111"/>
      <c r="KNF7" s="111"/>
      <c r="KNG7" s="111"/>
      <c r="KNH7" s="111"/>
      <c r="KNI7" s="111"/>
      <c r="KNJ7" s="111"/>
      <c r="KNK7" s="111"/>
      <c r="KNL7" s="111"/>
      <c r="KNM7" s="111"/>
      <c r="KNN7" s="111"/>
      <c r="KNO7" s="111"/>
      <c r="KNP7" s="111"/>
      <c r="KNQ7" s="111"/>
      <c r="KNR7" s="111"/>
      <c r="KNS7" s="111"/>
      <c r="KNT7" s="111"/>
      <c r="KNU7" s="111"/>
      <c r="KNV7" s="111"/>
      <c r="KNW7" s="111"/>
      <c r="KNX7" s="111"/>
      <c r="KNY7" s="111"/>
      <c r="KNZ7" s="111"/>
      <c r="KOA7" s="111"/>
      <c r="KOB7" s="111"/>
      <c r="KOC7" s="111"/>
      <c r="KOD7" s="111"/>
      <c r="KOE7" s="111"/>
      <c r="KOF7" s="111"/>
      <c r="KOG7" s="111"/>
      <c r="KOH7" s="111"/>
      <c r="KOI7" s="111"/>
      <c r="KOJ7" s="111"/>
      <c r="KOK7" s="111"/>
      <c r="KOL7" s="111"/>
      <c r="KOM7" s="111"/>
      <c r="KON7" s="111"/>
      <c r="KOO7" s="111"/>
      <c r="KOP7" s="111"/>
      <c r="KOQ7" s="111"/>
      <c r="KOR7" s="111"/>
      <c r="KOS7" s="111"/>
      <c r="KOT7" s="111"/>
      <c r="KOU7" s="111"/>
      <c r="KOV7" s="111"/>
      <c r="KOW7" s="111"/>
      <c r="KOX7" s="111"/>
      <c r="KOY7" s="111"/>
      <c r="KOZ7" s="111"/>
      <c r="KPA7" s="111"/>
      <c r="KPB7" s="111"/>
      <c r="KPC7" s="111"/>
      <c r="KPD7" s="111"/>
      <c r="KPE7" s="111"/>
      <c r="KPF7" s="111"/>
      <c r="KPG7" s="111"/>
      <c r="KPH7" s="111"/>
      <c r="KPI7" s="111"/>
      <c r="KPJ7" s="111"/>
      <c r="KPK7" s="111"/>
      <c r="KPL7" s="111"/>
      <c r="KPM7" s="111"/>
      <c r="KPN7" s="111"/>
      <c r="KPO7" s="111"/>
      <c r="KPP7" s="111"/>
      <c r="KPQ7" s="111"/>
      <c r="KPR7" s="111"/>
      <c r="KPS7" s="111"/>
      <c r="KPT7" s="111"/>
      <c r="KPU7" s="111"/>
      <c r="KPV7" s="111"/>
      <c r="KPW7" s="111"/>
      <c r="KPX7" s="111"/>
      <c r="KPY7" s="111"/>
      <c r="KPZ7" s="111"/>
      <c r="KQA7" s="111"/>
      <c r="KQB7" s="111"/>
      <c r="KQC7" s="111"/>
      <c r="KQD7" s="111"/>
      <c r="KQE7" s="111"/>
      <c r="KQF7" s="111"/>
      <c r="KQG7" s="111"/>
      <c r="KQH7" s="111"/>
      <c r="KQI7" s="111"/>
      <c r="KQJ7" s="111"/>
      <c r="KQK7" s="111"/>
      <c r="KQL7" s="111"/>
      <c r="KQM7" s="111"/>
      <c r="KQN7" s="111"/>
      <c r="KQO7" s="111"/>
      <c r="KQP7" s="111"/>
      <c r="KQQ7" s="111"/>
      <c r="KQR7" s="111"/>
      <c r="KQS7" s="111"/>
      <c r="KQT7" s="111"/>
      <c r="KQU7" s="111"/>
      <c r="KQV7" s="111"/>
      <c r="KQW7" s="111"/>
      <c r="KQX7" s="111"/>
      <c r="KQY7" s="111"/>
      <c r="KQZ7" s="111"/>
      <c r="KRA7" s="111"/>
      <c r="KRB7" s="111"/>
      <c r="KRC7" s="111"/>
      <c r="KRD7" s="111"/>
      <c r="KRE7" s="111"/>
      <c r="KRF7" s="111"/>
      <c r="KRG7" s="111"/>
      <c r="KRH7" s="111"/>
      <c r="KRI7" s="111"/>
      <c r="KRJ7" s="111"/>
      <c r="KRK7" s="111"/>
      <c r="KRL7" s="111"/>
      <c r="KRM7" s="111"/>
      <c r="KRN7" s="111"/>
      <c r="KRO7" s="111"/>
      <c r="KRP7" s="111"/>
      <c r="KRQ7" s="111"/>
      <c r="KRR7" s="111"/>
      <c r="KRS7" s="111"/>
      <c r="KRT7" s="111"/>
      <c r="KRU7" s="111"/>
      <c r="KRV7" s="111"/>
      <c r="KRW7" s="111"/>
      <c r="KRX7" s="111"/>
      <c r="KRY7" s="111"/>
      <c r="KRZ7" s="111"/>
      <c r="KSA7" s="111"/>
      <c r="KSB7" s="111"/>
      <c r="KSC7" s="111"/>
      <c r="KSD7" s="111"/>
      <c r="KSE7" s="111"/>
      <c r="KSF7" s="111"/>
      <c r="KSG7" s="111"/>
      <c r="KSH7" s="111"/>
      <c r="KSI7" s="111"/>
      <c r="KSJ7" s="111"/>
      <c r="KSK7" s="111"/>
      <c r="KSL7" s="111"/>
      <c r="KSM7" s="111"/>
      <c r="KSN7" s="111"/>
      <c r="KSO7" s="111"/>
      <c r="KSP7" s="111"/>
      <c r="KSQ7" s="111"/>
      <c r="KSR7" s="111"/>
      <c r="KSS7" s="111"/>
      <c r="KST7" s="111"/>
      <c r="KSU7" s="111"/>
      <c r="KSV7" s="111"/>
      <c r="KSW7" s="111"/>
      <c r="KSX7" s="111"/>
      <c r="KSY7" s="111"/>
      <c r="KSZ7" s="111"/>
      <c r="KTA7" s="111"/>
      <c r="KTB7" s="111"/>
      <c r="KTC7" s="111"/>
      <c r="KTD7" s="111"/>
      <c r="KTE7" s="111"/>
      <c r="KTF7" s="111"/>
      <c r="KTG7" s="111"/>
      <c r="KTH7" s="111"/>
      <c r="KTI7" s="111"/>
      <c r="KTJ7" s="111"/>
      <c r="KTK7" s="111"/>
      <c r="KTL7" s="111"/>
      <c r="KTM7" s="111"/>
      <c r="KTN7" s="111"/>
      <c r="KTO7" s="111"/>
      <c r="KTP7" s="111"/>
      <c r="KTQ7" s="111"/>
      <c r="KTR7" s="111"/>
      <c r="KTS7" s="111"/>
      <c r="KTT7" s="111"/>
      <c r="KTU7" s="111"/>
      <c r="KTV7" s="111"/>
      <c r="KTW7" s="111"/>
      <c r="KTX7" s="111"/>
      <c r="KTY7" s="111"/>
      <c r="KTZ7" s="111"/>
      <c r="KUA7" s="111"/>
      <c r="KUB7" s="111"/>
      <c r="KUC7" s="111"/>
      <c r="KUD7" s="111"/>
      <c r="KUE7" s="111"/>
      <c r="KUF7" s="111"/>
      <c r="KUG7" s="111"/>
      <c r="KUH7" s="111"/>
      <c r="KUI7" s="111"/>
      <c r="KUJ7" s="111"/>
      <c r="KUK7" s="111"/>
      <c r="KUL7" s="111"/>
      <c r="KUM7" s="111"/>
      <c r="KUN7" s="111"/>
      <c r="KUO7" s="111"/>
      <c r="KUP7" s="111"/>
      <c r="KUQ7" s="111"/>
      <c r="KUR7" s="111"/>
      <c r="KUS7" s="111"/>
      <c r="KUT7" s="111"/>
      <c r="KUU7" s="111"/>
      <c r="KUV7" s="111"/>
      <c r="KUW7" s="111"/>
      <c r="KUX7" s="111"/>
      <c r="KUY7" s="111"/>
      <c r="KUZ7" s="111"/>
      <c r="KVA7" s="111"/>
      <c r="KVB7" s="111"/>
      <c r="KVC7" s="111"/>
      <c r="KVD7" s="111"/>
      <c r="KVE7" s="111"/>
      <c r="KVF7" s="111"/>
      <c r="KVG7" s="111"/>
      <c r="KVH7" s="111"/>
      <c r="KVI7" s="111"/>
      <c r="KVJ7" s="111"/>
      <c r="KVK7" s="111"/>
      <c r="KVL7" s="111"/>
      <c r="KVM7" s="111"/>
      <c r="KVN7" s="111"/>
      <c r="KVO7" s="111"/>
      <c r="KVP7" s="111"/>
      <c r="KVQ7" s="111"/>
      <c r="KVR7" s="111"/>
      <c r="KVS7" s="111"/>
      <c r="KVT7" s="111"/>
      <c r="KVU7" s="111"/>
      <c r="KVV7" s="111"/>
      <c r="KVW7" s="111"/>
      <c r="KVX7" s="111"/>
      <c r="KVY7" s="111"/>
      <c r="KVZ7" s="111"/>
      <c r="KWA7" s="111"/>
      <c r="KWB7" s="111"/>
      <c r="KWC7" s="111"/>
      <c r="KWD7" s="111"/>
      <c r="KWE7" s="111"/>
      <c r="KWF7" s="111"/>
      <c r="KWG7" s="111"/>
      <c r="KWH7" s="111"/>
      <c r="KWI7" s="111"/>
      <c r="KWJ7" s="111"/>
      <c r="KWK7" s="111"/>
      <c r="KWL7" s="111"/>
      <c r="KWM7" s="111"/>
      <c r="KWN7" s="111"/>
      <c r="KWO7" s="111"/>
      <c r="KWP7" s="111"/>
      <c r="KWQ7" s="111"/>
      <c r="KWR7" s="111"/>
      <c r="KWS7" s="111"/>
      <c r="KWT7" s="111"/>
      <c r="KWU7" s="111"/>
      <c r="KWV7" s="111"/>
      <c r="KWW7" s="111"/>
      <c r="KWX7" s="111"/>
      <c r="KWY7" s="111"/>
      <c r="KWZ7" s="111"/>
      <c r="KXA7" s="111"/>
      <c r="KXB7" s="111"/>
      <c r="KXC7" s="111"/>
      <c r="KXD7" s="111"/>
      <c r="KXE7" s="111"/>
      <c r="KXF7" s="111"/>
      <c r="KXG7" s="111"/>
      <c r="KXH7" s="111"/>
      <c r="KXI7" s="111"/>
      <c r="KXJ7" s="111"/>
      <c r="KXK7" s="111"/>
      <c r="KXL7" s="111"/>
      <c r="KXM7" s="111"/>
      <c r="KXN7" s="111"/>
      <c r="KXO7" s="111"/>
      <c r="KXP7" s="111"/>
      <c r="KXQ7" s="111"/>
      <c r="KXR7" s="111"/>
      <c r="KXS7" s="111"/>
      <c r="KXT7" s="111"/>
      <c r="KXU7" s="111"/>
      <c r="KXV7" s="111"/>
      <c r="KXW7" s="111"/>
      <c r="KXX7" s="111"/>
      <c r="KXY7" s="111"/>
      <c r="KXZ7" s="111"/>
      <c r="KYA7" s="111"/>
      <c r="KYB7" s="111"/>
      <c r="KYC7" s="111"/>
      <c r="KYD7" s="111"/>
      <c r="KYE7" s="111"/>
      <c r="KYF7" s="111"/>
      <c r="KYG7" s="111"/>
      <c r="KYH7" s="111"/>
      <c r="KYI7" s="111"/>
      <c r="KYJ7" s="111"/>
      <c r="KYK7" s="111"/>
      <c r="KYL7" s="111"/>
      <c r="KYM7" s="111"/>
      <c r="KYN7" s="111"/>
      <c r="KYO7" s="111"/>
      <c r="KYP7" s="111"/>
      <c r="KYQ7" s="111"/>
      <c r="KYR7" s="111"/>
      <c r="KYS7" s="111"/>
      <c r="KYT7" s="111"/>
      <c r="KYU7" s="111"/>
      <c r="KYV7" s="111"/>
      <c r="KYW7" s="111"/>
      <c r="KYX7" s="111"/>
      <c r="KYY7" s="111"/>
      <c r="KYZ7" s="111"/>
      <c r="KZA7" s="111"/>
      <c r="KZB7" s="111"/>
      <c r="KZC7" s="111"/>
      <c r="KZD7" s="111"/>
      <c r="KZE7" s="111"/>
      <c r="KZF7" s="111"/>
      <c r="KZG7" s="111"/>
      <c r="KZH7" s="111"/>
      <c r="KZI7" s="111"/>
      <c r="KZJ7" s="111"/>
      <c r="KZK7" s="111"/>
      <c r="KZL7" s="111"/>
      <c r="KZM7" s="111"/>
      <c r="KZN7" s="111"/>
      <c r="KZO7" s="111"/>
      <c r="KZP7" s="111"/>
      <c r="KZQ7" s="111"/>
      <c r="KZR7" s="111"/>
      <c r="KZS7" s="111"/>
      <c r="KZT7" s="111"/>
      <c r="KZU7" s="111"/>
      <c r="KZV7" s="111"/>
      <c r="KZW7" s="111"/>
      <c r="KZX7" s="111"/>
      <c r="KZY7" s="111"/>
      <c r="KZZ7" s="111"/>
      <c r="LAA7" s="111"/>
      <c r="LAB7" s="111"/>
      <c r="LAC7" s="111"/>
      <c r="LAD7" s="111"/>
      <c r="LAE7" s="111"/>
      <c r="LAF7" s="111"/>
      <c r="LAG7" s="111"/>
      <c r="LAH7" s="111"/>
      <c r="LAI7" s="111"/>
      <c r="LAJ7" s="111"/>
      <c r="LAK7" s="111"/>
      <c r="LAL7" s="111"/>
      <c r="LAM7" s="111"/>
      <c r="LAN7" s="111"/>
      <c r="LAO7" s="111"/>
      <c r="LAP7" s="111"/>
      <c r="LAQ7" s="111"/>
      <c r="LAR7" s="111"/>
      <c r="LAS7" s="111"/>
      <c r="LAT7" s="111"/>
      <c r="LAU7" s="111"/>
      <c r="LAV7" s="111"/>
      <c r="LAW7" s="111"/>
      <c r="LAX7" s="111"/>
      <c r="LAY7" s="111"/>
      <c r="LAZ7" s="111"/>
      <c r="LBA7" s="111"/>
      <c r="LBB7" s="111"/>
      <c r="LBC7" s="111"/>
      <c r="LBD7" s="111"/>
      <c r="LBE7" s="111"/>
      <c r="LBF7" s="111"/>
      <c r="LBG7" s="111"/>
      <c r="LBH7" s="111"/>
      <c r="LBI7" s="111"/>
      <c r="LBJ7" s="111"/>
      <c r="LBK7" s="111"/>
      <c r="LBL7" s="111"/>
      <c r="LBM7" s="111"/>
      <c r="LBN7" s="111"/>
      <c r="LBO7" s="111"/>
      <c r="LBP7" s="111"/>
      <c r="LBQ7" s="111"/>
      <c r="LBR7" s="111"/>
      <c r="LBS7" s="111"/>
      <c r="LBT7" s="111"/>
      <c r="LBU7" s="111"/>
      <c r="LBV7" s="111"/>
      <c r="LBW7" s="111"/>
      <c r="LBX7" s="111"/>
      <c r="LBY7" s="111"/>
      <c r="LBZ7" s="111"/>
      <c r="LCA7" s="111"/>
      <c r="LCB7" s="111"/>
      <c r="LCC7" s="111"/>
      <c r="LCD7" s="111"/>
      <c r="LCE7" s="111"/>
      <c r="LCF7" s="111"/>
      <c r="LCG7" s="111"/>
      <c r="LCH7" s="111"/>
      <c r="LCI7" s="111"/>
      <c r="LCJ7" s="111"/>
      <c r="LCK7" s="111"/>
      <c r="LCL7" s="111"/>
      <c r="LCM7" s="111"/>
      <c r="LCN7" s="111"/>
      <c r="LCO7" s="111"/>
      <c r="LCP7" s="111"/>
      <c r="LCQ7" s="111"/>
      <c r="LCR7" s="111"/>
      <c r="LCS7" s="111"/>
      <c r="LCT7" s="111"/>
      <c r="LCU7" s="111"/>
      <c r="LCV7" s="111"/>
      <c r="LCW7" s="111"/>
      <c r="LCX7" s="111"/>
      <c r="LCY7" s="111"/>
      <c r="LCZ7" s="111"/>
      <c r="LDA7" s="111"/>
      <c r="LDB7" s="111"/>
      <c r="LDC7" s="111"/>
      <c r="LDD7" s="111"/>
      <c r="LDE7" s="111"/>
      <c r="LDF7" s="111"/>
      <c r="LDG7" s="111"/>
      <c r="LDH7" s="111"/>
      <c r="LDI7" s="111"/>
      <c r="LDJ7" s="111"/>
      <c r="LDK7" s="111"/>
      <c r="LDL7" s="111"/>
      <c r="LDM7" s="111"/>
      <c r="LDN7" s="111"/>
      <c r="LDO7" s="111"/>
      <c r="LDP7" s="111"/>
      <c r="LDQ7" s="111"/>
      <c r="LDR7" s="111"/>
      <c r="LDS7" s="111"/>
      <c r="LDT7" s="111"/>
      <c r="LDU7" s="111"/>
      <c r="LDV7" s="111"/>
      <c r="LDW7" s="111"/>
      <c r="LDX7" s="111"/>
      <c r="LDY7" s="111"/>
      <c r="LDZ7" s="111"/>
      <c r="LEA7" s="111"/>
      <c r="LEB7" s="111"/>
      <c r="LEC7" s="111"/>
      <c r="LED7" s="111"/>
      <c r="LEE7" s="111"/>
      <c r="LEF7" s="111"/>
      <c r="LEG7" s="111"/>
      <c r="LEH7" s="111"/>
      <c r="LEI7" s="111"/>
      <c r="LEJ7" s="111"/>
      <c r="LEK7" s="111"/>
      <c r="LEL7" s="111"/>
      <c r="LEM7" s="111"/>
      <c r="LEN7" s="111"/>
      <c r="LEO7" s="111"/>
      <c r="LEP7" s="111"/>
      <c r="LEQ7" s="111"/>
      <c r="LER7" s="111"/>
      <c r="LES7" s="111"/>
      <c r="LET7" s="111"/>
      <c r="LEU7" s="111"/>
      <c r="LEV7" s="111"/>
      <c r="LEW7" s="111"/>
      <c r="LEX7" s="111"/>
      <c r="LEY7" s="111"/>
      <c r="LEZ7" s="111"/>
      <c r="LFA7" s="111"/>
      <c r="LFB7" s="111"/>
      <c r="LFC7" s="111"/>
      <c r="LFD7" s="111"/>
      <c r="LFE7" s="111"/>
      <c r="LFF7" s="111"/>
      <c r="LFG7" s="111"/>
      <c r="LFH7" s="111"/>
      <c r="LFI7" s="111"/>
      <c r="LFJ7" s="111"/>
      <c r="LFK7" s="111"/>
      <c r="LFL7" s="111"/>
      <c r="LFM7" s="111"/>
      <c r="LFN7" s="111"/>
      <c r="LFO7" s="111"/>
      <c r="LFP7" s="111"/>
      <c r="LFQ7" s="111"/>
      <c r="LFR7" s="111"/>
      <c r="LFS7" s="111"/>
      <c r="LFT7" s="111"/>
      <c r="LFU7" s="111"/>
      <c r="LFV7" s="111"/>
      <c r="LFW7" s="111"/>
      <c r="LFX7" s="111"/>
      <c r="LFY7" s="111"/>
      <c r="LFZ7" s="111"/>
      <c r="LGA7" s="111"/>
      <c r="LGB7" s="111"/>
      <c r="LGC7" s="111"/>
      <c r="LGD7" s="111"/>
      <c r="LGE7" s="111"/>
      <c r="LGF7" s="111"/>
      <c r="LGG7" s="111"/>
      <c r="LGH7" s="111"/>
      <c r="LGI7" s="111"/>
      <c r="LGJ7" s="111"/>
      <c r="LGK7" s="111"/>
      <c r="LGL7" s="111"/>
      <c r="LGM7" s="111"/>
      <c r="LGN7" s="111"/>
      <c r="LGO7" s="111"/>
      <c r="LGP7" s="111"/>
      <c r="LGQ7" s="111"/>
      <c r="LGR7" s="111"/>
      <c r="LGS7" s="111"/>
      <c r="LGT7" s="111"/>
      <c r="LGU7" s="111"/>
      <c r="LGV7" s="111"/>
      <c r="LGW7" s="111"/>
      <c r="LGX7" s="111"/>
      <c r="LGY7" s="111"/>
      <c r="LGZ7" s="111"/>
      <c r="LHA7" s="111"/>
      <c r="LHB7" s="111"/>
      <c r="LHC7" s="111"/>
      <c r="LHD7" s="111"/>
      <c r="LHE7" s="111"/>
      <c r="LHF7" s="111"/>
      <c r="LHG7" s="111"/>
      <c r="LHH7" s="111"/>
      <c r="LHI7" s="111"/>
      <c r="LHJ7" s="111"/>
      <c r="LHK7" s="111"/>
      <c r="LHL7" s="111"/>
      <c r="LHM7" s="111"/>
      <c r="LHN7" s="111"/>
      <c r="LHO7" s="111"/>
      <c r="LHP7" s="111"/>
      <c r="LHQ7" s="111"/>
      <c r="LHR7" s="111"/>
      <c r="LHS7" s="111"/>
      <c r="LHT7" s="111"/>
      <c r="LHU7" s="111"/>
      <c r="LHV7" s="111"/>
      <c r="LHW7" s="111"/>
      <c r="LHX7" s="111"/>
      <c r="LHY7" s="111"/>
      <c r="LHZ7" s="111"/>
      <c r="LIA7" s="111"/>
      <c r="LIB7" s="111"/>
      <c r="LIC7" s="111"/>
      <c r="LID7" s="111"/>
      <c r="LIE7" s="111"/>
      <c r="LIF7" s="111"/>
      <c r="LIG7" s="111"/>
      <c r="LIH7" s="111"/>
      <c r="LII7" s="111"/>
      <c r="LIJ7" s="111"/>
      <c r="LIK7" s="111"/>
      <c r="LIL7" s="111"/>
      <c r="LIM7" s="111"/>
      <c r="LIN7" s="111"/>
      <c r="LIO7" s="111"/>
      <c r="LIP7" s="111"/>
      <c r="LIQ7" s="111"/>
      <c r="LIR7" s="111"/>
      <c r="LIS7" s="111"/>
      <c r="LIT7" s="111"/>
      <c r="LIU7" s="111"/>
      <c r="LIV7" s="111"/>
      <c r="LIW7" s="111"/>
      <c r="LIX7" s="111"/>
      <c r="LIY7" s="111"/>
      <c r="LIZ7" s="111"/>
      <c r="LJA7" s="111"/>
      <c r="LJB7" s="111"/>
      <c r="LJC7" s="111"/>
      <c r="LJD7" s="111"/>
      <c r="LJE7" s="111"/>
      <c r="LJF7" s="111"/>
      <c r="LJG7" s="111"/>
      <c r="LJH7" s="111"/>
      <c r="LJI7" s="111"/>
      <c r="LJJ7" s="111"/>
      <c r="LJK7" s="111"/>
      <c r="LJL7" s="111"/>
      <c r="LJM7" s="111"/>
      <c r="LJN7" s="111"/>
      <c r="LJO7" s="111"/>
      <c r="LJP7" s="111"/>
      <c r="LJQ7" s="111"/>
      <c r="LJR7" s="111"/>
      <c r="LJS7" s="111"/>
      <c r="LJT7" s="111"/>
      <c r="LJU7" s="111"/>
      <c r="LJV7" s="111"/>
      <c r="LJW7" s="111"/>
      <c r="LJX7" s="111"/>
      <c r="LJY7" s="111"/>
      <c r="LJZ7" s="111"/>
      <c r="LKA7" s="111"/>
      <c r="LKB7" s="111"/>
      <c r="LKC7" s="111"/>
      <c r="LKD7" s="111"/>
      <c r="LKE7" s="111"/>
      <c r="LKF7" s="111"/>
      <c r="LKG7" s="111"/>
      <c r="LKH7" s="111"/>
      <c r="LKI7" s="111"/>
      <c r="LKJ7" s="111"/>
      <c r="LKK7" s="111"/>
      <c r="LKL7" s="111"/>
      <c r="LKM7" s="111"/>
      <c r="LKN7" s="111"/>
      <c r="LKO7" s="111"/>
      <c r="LKP7" s="111"/>
      <c r="LKQ7" s="111"/>
      <c r="LKR7" s="111"/>
      <c r="LKS7" s="111"/>
      <c r="LKT7" s="111"/>
      <c r="LKU7" s="111"/>
      <c r="LKV7" s="111"/>
      <c r="LKW7" s="111"/>
      <c r="LKX7" s="111"/>
      <c r="LKY7" s="111"/>
      <c r="LKZ7" s="111"/>
      <c r="LLA7" s="111"/>
      <c r="LLB7" s="111"/>
      <c r="LLC7" s="111"/>
      <c r="LLD7" s="111"/>
      <c r="LLE7" s="111"/>
      <c r="LLF7" s="111"/>
      <c r="LLG7" s="111"/>
      <c r="LLH7" s="111"/>
      <c r="LLI7" s="111"/>
      <c r="LLJ7" s="111"/>
      <c r="LLK7" s="111"/>
      <c r="LLL7" s="111"/>
      <c r="LLM7" s="111"/>
      <c r="LLN7" s="111"/>
      <c r="LLO7" s="111"/>
      <c r="LLP7" s="111"/>
      <c r="LLQ7" s="111"/>
      <c r="LLR7" s="111"/>
      <c r="LLS7" s="111"/>
      <c r="LLT7" s="111"/>
      <c r="LLU7" s="111"/>
      <c r="LLV7" s="111"/>
      <c r="LLW7" s="111"/>
      <c r="LLX7" s="111"/>
      <c r="LLY7" s="111"/>
      <c r="LLZ7" s="111"/>
      <c r="LMA7" s="111"/>
      <c r="LMB7" s="111"/>
      <c r="LMC7" s="111"/>
      <c r="LMD7" s="111"/>
      <c r="LME7" s="111"/>
      <c r="LMF7" s="111"/>
      <c r="LMG7" s="111"/>
      <c r="LMH7" s="111"/>
      <c r="LMI7" s="111"/>
      <c r="LMJ7" s="111"/>
      <c r="LMK7" s="111"/>
      <c r="LML7" s="111"/>
      <c r="LMM7" s="111"/>
      <c r="LMN7" s="111"/>
      <c r="LMO7" s="111"/>
      <c r="LMP7" s="111"/>
      <c r="LMQ7" s="111"/>
      <c r="LMR7" s="111"/>
      <c r="LMS7" s="111"/>
      <c r="LMT7" s="111"/>
      <c r="LMU7" s="111"/>
      <c r="LMV7" s="111"/>
      <c r="LMW7" s="111"/>
      <c r="LMX7" s="111"/>
      <c r="LMY7" s="111"/>
      <c r="LMZ7" s="111"/>
      <c r="LNA7" s="111"/>
      <c r="LNB7" s="111"/>
      <c r="LNC7" s="111"/>
      <c r="LND7" s="111"/>
      <c r="LNE7" s="111"/>
      <c r="LNF7" s="111"/>
      <c r="LNG7" s="111"/>
      <c r="LNH7" s="111"/>
      <c r="LNI7" s="111"/>
      <c r="LNJ7" s="111"/>
      <c r="LNK7" s="111"/>
      <c r="LNL7" s="111"/>
      <c r="LNM7" s="111"/>
      <c r="LNN7" s="111"/>
      <c r="LNO7" s="111"/>
      <c r="LNP7" s="111"/>
      <c r="LNQ7" s="111"/>
      <c r="LNR7" s="111"/>
      <c r="LNS7" s="111"/>
      <c r="LNT7" s="111"/>
      <c r="LNU7" s="111"/>
      <c r="LNV7" s="111"/>
      <c r="LNW7" s="111"/>
      <c r="LNX7" s="111"/>
      <c r="LNY7" s="111"/>
      <c r="LNZ7" s="111"/>
      <c r="LOA7" s="111"/>
      <c r="LOB7" s="111"/>
      <c r="LOC7" s="111"/>
      <c r="LOD7" s="111"/>
      <c r="LOE7" s="111"/>
      <c r="LOF7" s="111"/>
      <c r="LOG7" s="111"/>
      <c r="LOH7" s="111"/>
      <c r="LOI7" s="111"/>
      <c r="LOJ7" s="111"/>
      <c r="LOK7" s="111"/>
      <c r="LOL7" s="111"/>
      <c r="LOM7" s="111"/>
      <c r="LON7" s="111"/>
      <c r="LOO7" s="111"/>
      <c r="LOP7" s="111"/>
      <c r="LOQ7" s="111"/>
      <c r="LOR7" s="111"/>
      <c r="LOS7" s="111"/>
      <c r="LOT7" s="111"/>
      <c r="LOU7" s="111"/>
      <c r="LOV7" s="111"/>
      <c r="LOW7" s="111"/>
      <c r="LOX7" s="111"/>
      <c r="LOY7" s="111"/>
      <c r="LOZ7" s="111"/>
      <c r="LPA7" s="111"/>
      <c r="LPB7" s="111"/>
      <c r="LPC7" s="111"/>
      <c r="LPD7" s="111"/>
      <c r="LPE7" s="111"/>
      <c r="LPF7" s="111"/>
      <c r="LPG7" s="111"/>
      <c r="LPH7" s="111"/>
      <c r="LPI7" s="111"/>
      <c r="LPJ7" s="111"/>
      <c r="LPK7" s="111"/>
      <c r="LPL7" s="111"/>
      <c r="LPM7" s="111"/>
      <c r="LPN7" s="111"/>
      <c r="LPO7" s="111"/>
      <c r="LPP7" s="111"/>
      <c r="LPQ7" s="111"/>
      <c r="LPR7" s="111"/>
      <c r="LPS7" s="111"/>
      <c r="LPT7" s="111"/>
      <c r="LPU7" s="111"/>
      <c r="LPV7" s="111"/>
      <c r="LPW7" s="111"/>
      <c r="LPX7" s="111"/>
      <c r="LPY7" s="111"/>
      <c r="LPZ7" s="111"/>
      <c r="LQA7" s="111"/>
      <c r="LQB7" s="111"/>
      <c r="LQC7" s="111"/>
      <c r="LQD7" s="111"/>
      <c r="LQE7" s="111"/>
      <c r="LQF7" s="111"/>
      <c r="LQG7" s="111"/>
      <c r="LQH7" s="111"/>
      <c r="LQI7" s="111"/>
      <c r="LQJ7" s="111"/>
      <c r="LQK7" s="111"/>
      <c r="LQL7" s="111"/>
      <c r="LQM7" s="111"/>
      <c r="LQN7" s="111"/>
      <c r="LQO7" s="111"/>
      <c r="LQP7" s="111"/>
      <c r="LQQ7" s="111"/>
      <c r="LQR7" s="111"/>
      <c r="LQS7" s="111"/>
      <c r="LQT7" s="111"/>
      <c r="LQU7" s="111"/>
      <c r="LQV7" s="111"/>
      <c r="LQW7" s="111"/>
      <c r="LQX7" s="111"/>
      <c r="LQY7" s="111"/>
      <c r="LQZ7" s="111"/>
      <c r="LRA7" s="111"/>
      <c r="LRB7" s="111"/>
      <c r="LRC7" s="111"/>
      <c r="LRD7" s="111"/>
      <c r="LRE7" s="111"/>
      <c r="LRF7" s="111"/>
      <c r="LRG7" s="111"/>
      <c r="LRH7" s="111"/>
      <c r="LRI7" s="111"/>
      <c r="LRJ7" s="111"/>
      <c r="LRK7" s="111"/>
      <c r="LRL7" s="111"/>
      <c r="LRM7" s="111"/>
      <c r="LRN7" s="111"/>
      <c r="LRO7" s="111"/>
      <c r="LRP7" s="111"/>
      <c r="LRQ7" s="111"/>
      <c r="LRR7" s="111"/>
      <c r="LRS7" s="111"/>
      <c r="LRT7" s="111"/>
      <c r="LRU7" s="111"/>
      <c r="LRV7" s="111"/>
      <c r="LRW7" s="111"/>
      <c r="LRX7" s="111"/>
      <c r="LRY7" s="111"/>
      <c r="LRZ7" s="111"/>
      <c r="LSA7" s="111"/>
      <c r="LSB7" s="111"/>
      <c r="LSC7" s="111"/>
      <c r="LSD7" s="111"/>
      <c r="LSE7" s="111"/>
      <c r="LSF7" s="111"/>
      <c r="LSG7" s="111"/>
      <c r="LSH7" s="111"/>
      <c r="LSI7" s="111"/>
      <c r="LSJ7" s="111"/>
      <c r="LSK7" s="111"/>
      <c r="LSL7" s="111"/>
      <c r="LSM7" s="111"/>
      <c r="LSN7" s="111"/>
      <c r="LSO7" s="111"/>
      <c r="LSP7" s="111"/>
      <c r="LSQ7" s="111"/>
      <c r="LSR7" s="111"/>
      <c r="LSS7" s="111"/>
      <c r="LST7" s="111"/>
      <c r="LSU7" s="111"/>
      <c r="LSV7" s="111"/>
      <c r="LSW7" s="111"/>
      <c r="LSX7" s="111"/>
      <c r="LSY7" s="111"/>
      <c r="LSZ7" s="111"/>
      <c r="LTA7" s="111"/>
      <c r="LTB7" s="111"/>
      <c r="LTC7" s="111"/>
      <c r="LTD7" s="111"/>
      <c r="LTE7" s="111"/>
      <c r="LTF7" s="111"/>
      <c r="LTG7" s="111"/>
      <c r="LTH7" s="111"/>
      <c r="LTI7" s="111"/>
      <c r="LTJ7" s="111"/>
      <c r="LTK7" s="111"/>
      <c r="LTL7" s="111"/>
      <c r="LTM7" s="111"/>
      <c r="LTN7" s="111"/>
      <c r="LTO7" s="111"/>
      <c r="LTP7" s="111"/>
      <c r="LTQ7" s="111"/>
      <c r="LTR7" s="111"/>
      <c r="LTS7" s="111"/>
      <c r="LTT7" s="111"/>
      <c r="LTU7" s="111"/>
      <c r="LTV7" s="111"/>
      <c r="LTW7" s="111"/>
      <c r="LTX7" s="111"/>
      <c r="LTY7" s="111"/>
      <c r="LTZ7" s="111"/>
      <c r="LUA7" s="111"/>
      <c r="LUB7" s="111"/>
      <c r="LUC7" s="111"/>
      <c r="LUD7" s="111"/>
      <c r="LUE7" s="111"/>
      <c r="LUF7" s="111"/>
      <c r="LUG7" s="111"/>
      <c r="LUH7" s="111"/>
      <c r="LUI7" s="111"/>
      <c r="LUJ7" s="111"/>
      <c r="LUK7" s="111"/>
      <c r="LUL7" s="111"/>
      <c r="LUM7" s="111"/>
      <c r="LUN7" s="111"/>
      <c r="LUO7" s="111"/>
      <c r="LUP7" s="111"/>
      <c r="LUQ7" s="111"/>
      <c r="LUR7" s="111"/>
      <c r="LUS7" s="111"/>
      <c r="LUT7" s="111"/>
      <c r="LUU7" s="111"/>
      <c r="LUV7" s="111"/>
      <c r="LUW7" s="111"/>
      <c r="LUX7" s="111"/>
      <c r="LUY7" s="111"/>
      <c r="LUZ7" s="111"/>
      <c r="LVA7" s="111"/>
      <c r="LVB7" s="111"/>
      <c r="LVC7" s="111"/>
      <c r="LVD7" s="111"/>
      <c r="LVE7" s="111"/>
      <c r="LVF7" s="111"/>
      <c r="LVG7" s="111"/>
      <c r="LVH7" s="111"/>
      <c r="LVI7" s="111"/>
      <c r="LVJ7" s="111"/>
      <c r="LVK7" s="111"/>
      <c r="LVL7" s="111"/>
      <c r="LVM7" s="111"/>
      <c r="LVN7" s="111"/>
      <c r="LVO7" s="111"/>
      <c r="LVP7" s="111"/>
      <c r="LVQ7" s="111"/>
      <c r="LVR7" s="111"/>
      <c r="LVS7" s="111"/>
      <c r="LVT7" s="111"/>
      <c r="LVU7" s="111"/>
      <c r="LVV7" s="111"/>
      <c r="LVW7" s="111"/>
      <c r="LVX7" s="111"/>
      <c r="LVY7" s="111"/>
      <c r="LVZ7" s="111"/>
      <c r="LWA7" s="111"/>
      <c r="LWB7" s="111"/>
      <c r="LWC7" s="111"/>
      <c r="LWD7" s="111"/>
      <c r="LWE7" s="111"/>
      <c r="LWF7" s="111"/>
      <c r="LWG7" s="111"/>
      <c r="LWH7" s="111"/>
      <c r="LWI7" s="111"/>
      <c r="LWJ7" s="111"/>
      <c r="LWK7" s="111"/>
      <c r="LWL7" s="111"/>
      <c r="LWM7" s="111"/>
      <c r="LWN7" s="111"/>
      <c r="LWO7" s="111"/>
      <c r="LWP7" s="111"/>
      <c r="LWQ7" s="111"/>
      <c r="LWR7" s="111"/>
      <c r="LWS7" s="111"/>
      <c r="LWT7" s="111"/>
      <c r="LWU7" s="111"/>
      <c r="LWV7" s="111"/>
      <c r="LWW7" s="111"/>
      <c r="LWX7" s="111"/>
      <c r="LWY7" s="111"/>
      <c r="LWZ7" s="111"/>
      <c r="LXA7" s="111"/>
      <c r="LXB7" s="111"/>
      <c r="LXC7" s="111"/>
      <c r="LXD7" s="111"/>
      <c r="LXE7" s="111"/>
      <c r="LXF7" s="111"/>
      <c r="LXG7" s="111"/>
      <c r="LXH7" s="111"/>
      <c r="LXI7" s="111"/>
      <c r="LXJ7" s="111"/>
      <c r="LXK7" s="111"/>
      <c r="LXL7" s="111"/>
      <c r="LXM7" s="111"/>
      <c r="LXN7" s="111"/>
      <c r="LXO7" s="111"/>
      <c r="LXP7" s="111"/>
      <c r="LXQ7" s="111"/>
      <c r="LXR7" s="111"/>
      <c r="LXS7" s="111"/>
      <c r="LXT7" s="111"/>
      <c r="LXU7" s="111"/>
      <c r="LXV7" s="111"/>
      <c r="LXW7" s="111"/>
      <c r="LXX7" s="111"/>
      <c r="LXY7" s="111"/>
      <c r="LXZ7" s="111"/>
      <c r="LYA7" s="111"/>
      <c r="LYB7" s="111"/>
      <c r="LYC7" s="111"/>
      <c r="LYD7" s="111"/>
      <c r="LYE7" s="111"/>
      <c r="LYF7" s="111"/>
      <c r="LYG7" s="111"/>
      <c r="LYH7" s="111"/>
      <c r="LYI7" s="111"/>
      <c r="LYJ7" s="111"/>
      <c r="LYK7" s="111"/>
      <c r="LYL7" s="111"/>
      <c r="LYM7" s="111"/>
      <c r="LYN7" s="111"/>
      <c r="LYO7" s="111"/>
      <c r="LYP7" s="111"/>
      <c r="LYQ7" s="111"/>
      <c r="LYR7" s="111"/>
      <c r="LYS7" s="111"/>
      <c r="LYT7" s="111"/>
      <c r="LYU7" s="111"/>
      <c r="LYV7" s="111"/>
      <c r="LYW7" s="111"/>
      <c r="LYX7" s="111"/>
      <c r="LYY7" s="111"/>
      <c r="LYZ7" s="111"/>
      <c r="LZA7" s="111"/>
      <c r="LZB7" s="111"/>
      <c r="LZC7" s="111"/>
      <c r="LZD7" s="111"/>
      <c r="LZE7" s="111"/>
      <c r="LZF7" s="111"/>
      <c r="LZG7" s="111"/>
      <c r="LZH7" s="111"/>
      <c r="LZI7" s="111"/>
      <c r="LZJ7" s="111"/>
      <c r="LZK7" s="111"/>
      <c r="LZL7" s="111"/>
      <c r="LZM7" s="111"/>
      <c r="LZN7" s="111"/>
      <c r="LZO7" s="111"/>
      <c r="LZP7" s="111"/>
      <c r="LZQ7" s="111"/>
      <c r="LZR7" s="111"/>
      <c r="LZS7" s="111"/>
      <c r="LZT7" s="111"/>
      <c r="LZU7" s="111"/>
      <c r="LZV7" s="111"/>
      <c r="LZW7" s="111"/>
      <c r="LZX7" s="111"/>
      <c r="LZY7" s="111"/>
      <c r="LZZ7" s="111"/>
      <c r="MAA7" s="111"/>
      <c r="MAB7" s="111"/>
      <c r="MAC7" s="111"/>
      <c r="MAD7" s="111"/>
      <c r="MAE7" s="111"/>
      <c r="MAF7" s="111"/>
      <c r="MAG7" s="111"/>
      <c r="MAH7" s="111"/>
      <c r="MAI7" s="111"/>
      <c r="MAJ7" s="111"/>
      <c r="MAK7" s="111"/>
      <c r="MAL7" s="111"/>
      <c r="MAM7" s="111"/>
      <c r="MAN7" s="111"/>
      <c r="MAO7" s="111"/>
      <c r="MAP7" s="111"/>
      <c r="MAQ7" s="111"/>
      <c r="MAR7" s="111"/>
      <c r="MAS7" s="111"/>
      <c r="MAT7" s="111"/>
      <c r="MAU7" s="111"/>
      <c r="MAV7" s="111"/>
      <c r="MAW7" s="111"/>
      <c r="MAX7" s="111"/>
      <c r="MAY7" s="111"/>
      <c r="MAZ7" s="111"/>
      <c r="MBA7" s="111"/>
      <c r="MBB7" s="111"/>
      <c r="MBC7" s="111"/>
      <c r="MBD7" s="111"/>
      <c r="MBE7" s="111"/>
      <c r="MBF7" s="111"/>
      <c r="MBG7" s="111"/>
      <c r="MBH7" s="111"/>
      <c r="MBI7" s="111"/>
      <c r="MBJ7" s="111"/>
      <c r="MBK7" s="111"/>
      <c r="MBL7" s="111"/>
      <c r="MBM7" s="111"/>
      <c r="MBN7" s="111"/>
      <c r="MBO7" s="111"/>
      <c r="MBP7" s="111"/>
      <c r="MBQ7" s="111"/>
      <c r="MBR7" s="111"/>
      <c r="MBS7" s="111"/>
      <c r="MBT7" s="111"/>
      <c r="MBU7" s="111"/>
      <c r="MBV7" s="111"/>
      <c r="MBW7" s="111"/>
      <c r="MBX7" s="111"/>
      <c r="MBY7" s="111"/>
      <c r="MBZ7" s="111"/>
      <c r="MCA7" s="111"/>
      <c r="MCB7" s="111"/>
      <c r="MCC7" s="111"/>
      <c r="MCD7" s="111"/>
      <c r="MCE7" s="111"/>
      <c r="MCF7" s="111"/>
      <c r="MCG7" s="111"/>
      <c r="MCH7" s="111"/>
      <c r="MCI7" s="111"/>
      <c r="MCJ7" s="111"/>
      <c r="MCK7" s="111"/>
      <c r="MCL7" s="111"/>
      <c r="MCM7" s="111"/>
      <c r="MCN7" s="111"/>
      <c r="MCO7" s="111"/>
      <c r="MCP7" s="111"/>
      <c r="MCQ7" s="111"/>
      <c r="MCR7" s="111"/>
      <c r="MCS7" s="111"/>
      <c r="MCT7" s="111"/>
      <c r="MCU7" s="111"/>
      <c r="MCV7" s="111"/>
      <c r="MCW7" s="111"/>
      <c r="MCX7" s="111"/>
      <c r="MCY7" s="111"/>
      <c r="MCZ7" s="111"/>
      <c r="MDA7" s="111"/>
      <c r="MDB7" s="111"/>
      <c r="MDC7" s="111"/>
      <c r="MDD7" s="111"/>
      <c r="MDE7" s="111"/>
      <c r="MDF7" s="111"/>
      <c r="MDG7" s="111"/>
      <c r="MDH7" s="111"/>
      <c r="MDI7" s="111"/>
      <c r="MDJ7" s="111"/>
      <c r="MDK7" s="111"/>
      <c r="MDL7" s="111"/>
      <c r="MDM7" s="111"/>
      <c r="MDN7" s="111"/>
      <c r="MDO7" s="111"/>
      <c r="MDP7" s="111"/>
      <c r="MDQ7" s="111"/>
      <c r="MDR7" s="111"/>
      <c r="MDS7" s="111"/>
      <c r="MDT7" s="111"/>
      <c r="MDU7" s="111"/>
      <c r="MDV7" s="111"/>
      <c r="MDW7" s="111"/>
      <c r="MDX7" s="111"/>
      <c r="MDY7" s="111"/>
      <c r="MDZ7" s="111"/>
      <c r="MEA7" s="111"/>
      <c r="MEB7" s="111"/>
      <c r="MEC7" s="111"/>
      <c r="MED7" s="111"/>
      <c r="MEE7" s="111"/>
      <c r="MEF7" s="111"/>
      <c r="MEG7" s="111"/>
      <c r="MEH7" s="111"/>
      <c r="MEI7" s="111"/>
      <c r="MEJ7" s="111"/>
      <c r="MEK7" s="111"/>
      <c r="MEL7" s="111"/>
      <c r="MEM7" s="111"/>
      <c r="MEN7" s="111"/>
      <c r="MEO7" s="111"/>
      <c r="MEP7" s="111"/>
      <c r="MEQ7" s="111"/>
      <c r="MER7" s="111"/>
      <c r="MES7" s="111"/>
      <c r="MET7" s="111"/>
      <c r="MEU7" s="111"/>
      <c r="MEV7" s="111"/>
      <c r="MEW7" s="111"/>
      <c r="MEX7" s="111"/>
      <c r="MEY7" s="111"/>
      <c r="MEZ7" s="111"/>
      <c r="MFA7" s="111"/>
      <c r="MFB7" s="111"/>
      <c r="MFC7" s="111"/>
      <c r="MFD7" s="111"/>
      <c r="MFE7" s="111"/>
      <c r="MFF7" s="111"/>
      <c r="MFG7" s="111"/>
      <c r="MFH7" s="111"/>
      <c r="MFI7" s="111"/>
      <c r="MFJ7" s="111"/>
      <c r="MFK7" s="111"/>
      <c r="MFL7" s="111"/>
      <c r="MFM7" s="111"/>
      <c r="MFN7" s="111"/>
      <c r="MFO7" s="111"/>
      <c r="MFP7" s="111"/>
      <c r="MFQ7" s="111"/>
      <c r="MFR7" s="111"/>
      <c r="MFS7" s="111"/>
      <c r="MFT7" s="111"/>
      <c r="MFU7" s="111"/>
      <c r="MFV7" s="111"/>
      <c r="MFW7" s="111"/>
      <c r="MFX7" s="111"/>
      <c r="MFY7" s="111"/>
      <c r="MFZ7" s="111"/>
      <c r="MGA7" s="111"/>
      <c r="MGB7" s="111"/>
      <c r="MGC7" s="111"/>
      <c r="MGD7" s="111"/>
      <c r="MGE7" s="111"/>
      <c r="MGF7" s="111"/>
      <c r="MGG7" s="111"/>
      <c r="MGH7" s="111"/>
      <c r="MGI7" s="111"/>
      <c r="MGJ7" s="111"/>
      <c r="MGK7" s="111"/>
      <c r="MGL7" s="111"/>
      <c r="MGM7" s="111"/>
      <c r="MGN7" s="111"/>
      <c r="MGO7" s="111"/>
      <c r="MGP7" s="111"/>
      <c r="MGQ7" s="111"/>
      <c r="MGR7" s="111"/>
      <c r="MGS7" s="111"/>
      <c r="MGT7" s="111"/>
      <c r="MGU7" s="111"/>
      <c r="MGV7" s="111"/>
      <c r="MGW7" s="111"/>
      <c r="MGX7" s="111"/>
      <c r="MGY7" s="111"/>
      <c r="MGZ7" s="111"/>
      <c r="MHA7" s="111"/>
      <c r="MHB7" s="111"/>
      <c r="MHC7" s="111"/>
      <c r="MHD7" s="111"/>
      <c r="MHE7" s="111"/>
      <c r="MHF7" s="111"/>
      <c r="MHG7" s="111"/>
      <c r="MHH7" s="111"/>
      <c r="MHI7" s="111"/>
      <c r="MHJ7" s="111"/>
      <c r="MHK7" s="111"/>
      <c r="MHL7" s="111"/>
      <c r="MHM7" s="111"/>
      <c r="MHN7" s="111"/>
      <c r="MHO7" s="111"/>
      <c r="MHP7" s="111"/>
      <c r="MHQ7" s="111"/>
      <c r="MHR7" s="111"/>
      <c r="MHS7" s="111"/>
      <c r="MHT7" s="111"/>
      <c r="MHU7" s="111"/>
      <c r="MHV7" s="111"/>
      <c r="MHW7" s="111"/>
      <c r="MHX7" s="111"/>
      <c r="MHY7" s="111"/>
      <c r="MHZ7" s="111"/>
      <c r="MIA7" s="111"/>
      <c r="MIB7" s="111"/>
      <c r="MIC7" s="111"/>
      <c r="MID7" s="111"/>
      <c r="MIE7" s="111"/>
      <c r="MIF7" s="111"/>
      <c r="MIG7" s="111"/>
      <c r="MIH7" s="111"/>
      <c r="MII7" s="111"/>
      <c r="MIJ7" s="111"/>
      <c r="MIK7" s="111"/>
      <c r="MIL7" s="111"/>
      <c r="MIM7" s="111"/>
      <c r="MIN7" s="111"/>
      <c r="MIO7" s="111"/>
      <c r="MIP7" s="111"/>
      <c r="MIQ7" s="111"/>
      <c r="MIR7" s="111"/>
      <c r="MIS7" s="111"/>
      <c r="MIT7" s="111"/>
      <c r="MIU7" s="111"/>
      <c r="MIV7" s="111"/>
      <c r="MIW7" s="111"/>
      <c r="MIX7" s="111"/>
      <c r="MIY7" s="111"/>
      <c r="MIZ7" s="111"/>
      <c r="MJA7" s="111"/>
      <c r="MJB7" s="111"/>
      <c r="MJC7" s="111"/>
      <c r="MJD7" s="111"/>
      <c r="MJE7" s="111"/>
      <c r="MJF7" s="111"/>
      <c r="MJG7" s="111"/>
      <c r="MJH7" s="111"/>
      <c r="MJI7" s="111"/>
      <c r="MJJ7" s="111"/>
      <c r="MJK7" s="111"/>
      <c r="MJL7" s="111"/>
      <c r="MJM7" s="111"/>
      <c r="MJN7" s="111"/>
      <c r="MJO7" s="111"/>
      <c r="MJP7" s="111"/>
      <c r="MJQ7" s="111"/>
      <c r="MJR7" s="111"/>
      <c r="MJS7" s="111"/>
      <c r="MJT7" s="111"/>
      <c r="MJU7" s="111"/>
      <c r="MJV7" s="111"/>
      <c r="MJW7" s="111"/>
      <c r="MJX7" s="111"/>
      <c r="MJY7" s="111"/>
      <c r="MJZ7" s="111"/>
      <c r="MKA7" s="111"/>
      <c r="MKB7" s="111"/>
      <c r="MKC7" s="111"/>
      <c r="MKD7" s="111"/>
      <c r="MKE7" s="111"/>
      <c r="MKF7" s="111"/>
      <c r="MKG7" s="111"/>
      <c r="MKH7" s="111"/>
      <c r="MKI7" s="111"/>
      <c r="MKJ7" s="111"/>
      <c r="MKK7" s="111"/>
      <c r="MKL7" s="111"/>
      <c r="MKM7" s="111"/>
      <c r="MKN7" s="111"/>
      <c r="MKO7" s="111"/>
      <c r="MKP7" s="111"/>
      <c r="MKQ7" s="111"/>
      <c r="MKR7" s="111"/>
      <c r="MKS7" s="111"/>
      <c r="MKT7" s="111"/>
      <c r="MKU7" s="111"/>
      <c r="MKV7" s="111"/>
      <c r="MKW7" s="111"/>
      <c r="MKX7" s="111"/>
      <c r="MKY7" s="111"/>
      <c r="MKZ7" s="111"/>
      <c r="MLA7" s="111"/>
      <c r="MLB7" s="111"/>
      <c r="MLC7" s="111"/>
      <c r="MLD7" s="111"/>
      <c r="MLE7" s="111"/>
      <c r="MLF7" s="111"/>
      <c r="MLG7" s="111"/>
      <c r="MLH7" s="111"/>
      <c r="MLI7" s="111"/>
      <c r="MLJ7" s="111"/>
      <c r="MLK7" s="111"/>
      <c r="MLL7" s="111"/>
      <c r="MLM7" s="111"/>
      <c r="MLN7" s="111"/>
      <c r="MLO7" s="111"/>
      <c r="MLP7" s="111"/>
      <c r="MLQ7" s="111"/>
      <c r="MLR7" s="111"/>
      <c r="MLS7" s="111"/>
      <c r="MLT7" s="111"/>
      <c r="MLU7" s="111"/>
      <c r="MLV7" s="111"/>
      <c r="MLW7" s="111"/>
      <c r="MLX7" s="111"/>
      <c r="MLY7" s="111"/>
      <c r="MLZ7" s="111"/>
      <c r="MMA7" s="111"/>
      <c r="MMB7" s="111"/>
      <c r="MMC7" s="111"/>
      <c r="MMD7" s="111"/>
      <c r="MME7" s="111"/>
      <c r="MMF7" s="111"/>
      <c r="MMG7" s="111"/>
      <c r="MMH7" s="111"/>
      <c r="MMI7" s="111"/>
      <c r="MMJ7" s="111"/>
      <c r="MMK7" s="111"/>
      <c r="MML7" s="111"/>
      <c r="MMM7" s="111"/>
      <c r="MMN7" s="111"/>
      <c r="MMO7" s="111"/>
      <c r="MMP7" s="111"/>
      <c r="MMQ7" s="111"/>
      <c r="MMR7" s="111"/>
      <c r="MMS7" s="111"/>
      <c r="MMT7" s="111"/>
      <c r="MMU7" s="111"/>
      <c r="MMV7" s="111"/>
      <c r="MMW7" s="111"/>
      <c r="MMX7" s="111"/>
      <c r="MMY7" s="111"/>
      <c r="MMZ7" s="111"/>
      <c r="MNA7" s="111"/>
      <c r="MNB7" s="111"/>
      <c r="MNC7" s="111"/>
      <c r="MND7" s="111"/>
      <c r="MNE7" s="111"/>
      <c r="MNF7" s="111"/>
      <c r="MNG7" s="111"/>
      <c r="MNH7" s="111"/>
      <c r="MNI7" s="111"/>
      <c r="MNJ7" s="111"/>
      <c r="MNK7" s="111"/>
      <c r="MNL7" s="111"/>
      <c r="MNM7" s="111"/>
      <c r="MNN7" s="111"/>
      <c r="MNO7" s="111"/>
      <c r="MNP7" s="111"/>
      <c r="MNQ7" s="111"/>
      <c r="MNR7" s="111"/>
      <c r="MNS7" s="111"/>
      <c r="MNT7" s="111"/>
      <c r="MNU7" s="111"/>
      <c r="MNV7" s="111"/>
      <c r="MNW7" s="111"/>
      <c r="MNX7" s="111"/>
      <c r="MNY7" s="111"/>
      <c r="MNZ7" s="111"/>
      <c r="MOA7" s="111"/>
      <c r="MOB7" s="111"/>
      <c r="MOC7" s="111"/>
      <c r="MOD7" s="111"/>
      <c r="MOE7" s="111"/>
      <c r="MOF7" s="111"/>
      <c r="MOG7" s="111"/>
      <c r="MOH7" s="111"/>
      <c r="MOI7" s="111"/>
      <c r="MOJ7" s="111"/>
      <c r="MOK7" s="111"/>
      <c r="MOL7" s="111"/>
      <c r="MOM7" s="111"/>
      <c r="MON7" s="111"/>
      <c r="MOO7" s="111"/>
      <c r="MOP7" s="111"/>
      <c r="MOQ7" s="111"/>
      <c r="MOR7" s="111"/>
      <c r="MOS7" s="111"/>
      <c r="MOT7" s="111"/>
      <c r="MOU7" s="111"/>
      <c r="MOV7" s="111"/>
      <c r="MOW7" s="111"/>
      <c r="MOX7" s="111"/>
      <c r="MOY7" s="111"/>
      <c r="MOZ7" s="111"/>
      <c r="MPA7" s="111"/>
      <c r="MPB7" s="111"/>
      <c r="MPC7" s="111"/>
      <c r="MPD7" s="111"/>
      <c r="MPE7" s="111"/>
      <c r="MPF7" s="111"/>
      <c r="MPG7" s="111"/>
      <c r="MPH7" s="111"/>
      <c r="MPI7" s="111"/>
      <c r="MPJ7" s="111"/>
      <c r="MPK7" s="111"/>
      <c r="MPL7" s="111"/>
      <c r="MPM7" s="111"/>
      <c r="MPN7" s="111"/>
      <c r="MPO7" s="111"/>
      <c r="MPP7" s="111"/>
      <c r="MPQ7" s="111"/>
      <c r="MPR7" s="111"/>
      <c r="MPS7" s="111"/>
      <c r="MPT7" s="111"/>
      <c r="MPU7" s="111"/>
      <c r="MPV7" s="111"/>
      <c r="MPW7" s="111"/>
      <c r="MPX7" s="111"/>
      <c r="MPY7" s="111"/>
      <c r="MPZ7" s="111"/>
      <c r="MQA7" s="111"/>
      <c r="MQB7" s="111"/>
      <c r="MQC7" s="111"/>
      <c r="MQD7" s="111"/>
      <c r="MQE7" s="111"/>
      <c r="MQF7" s="111"/>
      <c r="MQG7" s="111"/>
      <c r="MQH7" s="111"/>
      <c r="MQI7" s="111"/>
      <c r="MQJ7" s="111"/>
      <c r="MQK7" s="111"/>
      <c r="MQL7" s="111"/>
      <c r="MQM7" s="111"/>
      <c r="MQN7" s="111"/>
      <c r="MQO7" s="111"/>
      <c r="MQP7" s="111"/>
      <c r="MQQ7" s="111"/>
      <c r="MQR7" s="111"/>
      <c r="MQS7" s="111"/>
      <c r="MQT7" s="111"/>
      <c r="MQU7" s="111"/>
      <c r="MQV7" s="111"/>
      <c r="MQW7" s="111"/>
      <c r="MQX7" s="111"/>
      <c r="MQY7" s="111"/>
      <c r="MQZ7" s="111"/>
      <c r="MRA7" s="111"/>
      <c r="MRB7" s="111"/>
      <c r="MRC7" s="111"/>
      <c r="MRD7" s="111"/>
      <c r="MRE7" s="111"/>
      <c r="MRF7" s="111"/>
      <c r="MRG7" s="111"/>
      <c r="MRH7" s="111"/>
      <c r="MRI7" s="111"/>
      <c r="MRJ7" s="111"/>
      <c r="MRK7" s="111"/>
      <c r="MRL7" s="111"/>
      <c r="MRM7" s="111"/>
      <c r="MRN7" s="111"/>
      <c r="MRO7" s="111"/>
      <c r="MRP7" s="111"/>
      <c r="MRQ7" s="111"/>
      <c r="MRR7" s="111"/>
      <c r="MRS7" s="111"/>
      <c r="MRT7" s="111"/>
      <c r="MRU7" s="111"/>
      <c r="MRV7" s="111"/>
      <c r="MRW7" s="111"/>
      <c r="MRX7" s="111"/>
      <c r="MRY7" s="111"/>
      <c r="MRZ7" s="111"/>
      <c r="MSA7" s="111"/>
      <c r="MSB7" s="111"/>
      <c r="MSC7" s="111"/>
      <c r="MSD7" s="111"/>
      <c r="MSE7" s="111"/>
      <c r="MSF7" s="111"/>
      <c r="MSG7" s="111"/>
      <c r="MSH7" s="111"/>
      <c r="MSI7" s="111"/>
      <c r="MSJ7" s="111"/>
      <c r="MSK7" s="111"/>
      <c r="MSL7" s="111"/>
      <c r="MSM7" s="111"/>
      <c r="MSN7" s="111"/>
      <c r="MSO7" s="111"/>
      <c r="MSP7" s="111"/>
      <c r="MSQ7" s="111"/>
      <c r="MSR7" s="111"/>
      <c r="MSS7" s="111"/>
      <c r="MST7" s="111"/>
      <c r="MSU7" s="111"/>
      <c r="MSV7" s="111"/>
      <c r="MSW7" s="111"/>
      <c r="MSX7" s="111"/>
      <c r="MSY7" s="111"/>
      <c r="MSZ7" s="111"/>
      <c r="MTA7" s="111"/>
      <c r="MTB7" s="111"/>
      <c r="MTC7" s="111"/>
      <c r="MTD7" s="111"/>
      <c r="MTE7" s="111"/>
      <c r="MTF7" s="111"/>
      <c r="MTG7" s="111"/>
      <c r="MTH7" s="111"/>
      <c r="MTI7" s="111"/>
      <c r="MTJ7" s="111"/>
      <c r="MTK7" s="111"/>
      <c r="MTL7" s="111"/>
      <c r="MTM7" s="111"/>
      <c r="MTN7" s="111"/>
      <c r="MTO7" s="111"/>
      <c r="MTP7" s="111"/>
      <c r="MTQ7" s="111"/>
      <c r="MTR7" s="111"/>
      <c r="MTS7" s="111"/>
      <c r="MTT7" s="111"/>
      <c r="MTU7" s="111"/>
      <c r="MTV7" s="111"/>
      <c r="MTW7" s="111"/>
      <c r="MTX7" s="111"/>
      <c r="MTY7" s="111"/>
      <c r="MTZ7" s="111"/>
      <c r="MUA7" s="111"/>
      <c r="MUB7" s="111"/>
      <c r="MUC7" s="111"/>
      <c r="MUD7" s="111"/>
      <c r="MUE7" s="111"/>
      <c r="MUF7" s="111"/>
      <c r="MUG7" s="111"/>
      <c r="MUH7" s="111"/>
      <c r="MUI7" s="111"/>
      <c r="MUJ7" s="111"/>
      <c r="MUK7" s="111"/>
      <c r="MUL7" s="111"/>
      <c r="MUM7" s="111"/>
      <c r="MUN7" s="111"/>
      <c r="MUO7" s="111"/>
      <c r="MUP7" s="111"/>
      <c r="MUQ7" s="111"/>
      <c r="MUR7" s="111"/>
      <c r="MUS7" s="111"/>
      <c r="MUT7" s="111"/>
      <c r="MUU7" s="111"/>
      <c r="MUV7" s="111"/>
      <c r="MUW7" s="111"/>
      <c r="MUX7" s="111"/>
      <c r="MUY7" s="111"/>
      <c r="MUZ7" s="111"/>
      <c r="MVA7" s="111"/>
      <c r="MVB7" s="111"/>
      <c r="MVC7" s="111"/>
      <c r="MVD7" s="111"/>
      <c r="MVE7" s="111"/>
      <c r="MVF7" s="111"/>
      <c r="MVG7" s="111"/>
      <c r="MVH7" s="111"/>
      <c r="MVI7" s="111"/>
      <c r="MVJ7" s="111"/>
      <c r="MVK7" s="111"/>
      <c r="MVL7" s="111"/>
      <c r="MVM7" s="111"/>
      <c r="MVN7" s="111"/>
      <c r="MVO7" s="111"/>
      <c r="MVP7" s="111"/>
      <c r="MVQ7" s="111"/>
      <c r="MVR7" s="111"/>
      <c r="MVS7" s="111"/>
      <c r="MVT7" s="111"/>
      <c r="MVU7" s="111"/>
      <c r="MVV7" s="111"/>
      <c r="MVW7" s="111"/>
      <c r="MVX7" s="111"/>
      <c r="MVY7" s="111"/>
      <c r="MVZ7" s="111"/>
      <c r="MWA7" s="111"/>
      <c r="MWB7" s="111"/>
      <c r="MWC7" s="111"/>
      <c r="MWD7" s="111"/>
      <c r="MWE7" s="111"/>
      <c r="MWF7" s="111"/>
      <c r="MWG7" s="111"/>
      <c r="MWH7" s="111"/>
      <c r="MWI7" s="111"/>
      <c r="MWJ7" s="111"/>
      <c r="MWK7" s="111"/>
      <c r="MWL7" s="111"/>
      <c r="MWM7" s="111"/>
      <c r="MWN7" s="111"/>
      <c r="MWO7" s="111"/>
      <c r="MWP7" s="111"/>
      <c r="MWQ7" s="111"/>
      <c r="MWR7" s="111"/>
      <c r="MWS7" s="111"/>
      <c r="MWT7" s="111"/>
      <c r="MWU7" s="111"/>
      <c r="MWV7" s="111"/>
      <c r="MWW7" s="111"/>
      <c r="MWX7" s="111"/>
      <c r="MWY7" s="111"/>
      <c r="MWZ7" s="111"/>
      <c r="MXA7" s="111"/>
      <c r="MXB7" s="111"/>
      <c r="MXC7" s="111"/>
      <c r="MXD7" s="111"/>
      <c r="MXE7" s="111"/>
      <c r="MXF7" s="111"/>
      <c r="MXG7" s="111"/>
      <c r="MXH7" s="111"/>
      <c r="MXI7" s="111"/>
      <c r="MXJ7" s="111"/>
      <c r="MXK7" s="111"/>
      <c r="MXL7" s="111"/>
      <c r="MXM7" s="111"/>
      <c r="MXN7" s="111"/>
      <c r="MXO7" s="111"/>
      <c r="MXP7" s="111"/>
      <c r="MXQ7" s="111"/>
      <c r="MXR7" s="111"/>
      <c r="MXS7" s="111"/>
      <c r="MXT7" s="111"/>
      <c r="MXU7" s="111"/>
      <c r="MXV7" s="111"/>
      <c r="MXW7" s="111"/>
      <c r="MXX7" s="111"/>
      <c r="MXY7" s="111"/>
      <c r="MXZ7" s="111"/>
      <c r="MYA7" s="111"/>
      <c r="MYB7" s="111"/>
      <c r="MYC7" s="111"/>
      <c r="MYD7" s="111"/>
      <c r="MYE7" s="111"/>
      <c r="MYF7" s="111"/>
      <c r="MYG7" s="111"/>
      <c r="MYH7" s="111"/>
      <c r="MYI7" s="111"/>
      <c r="MYJ7" s="111"/>
      <c r="MYK7" s="111"/>
      <c r="MYL7" s="111"/>
      <c r="MYM7" s="111"/>
      <c r="MYN7" s="111"/>
      <c r="MYO7" s="111"/>
      <c r="MYP7" s="111"/>
      <c r="MYQ7" s="111"/>
      <c r="MYR7" s="111"/>
      <c r="MYS7" s="111"/>
      <c r="MYT7" s="111"/>
      <c r="MYU7" s="111"/>
      <c r="MYV7" s="111"/>
      <c r="MYW7" s="111"/>
      <c r="MYX7" s="111"/>
      <c r="MYY7" s="111"/>
      <c r="MYZ7" s="111"/>
      <c r="MZA7" s="111"/>
      <c r="MZB7" s="111"/>
      <c r="MZC7" s="111"/>
      <c r="MZD7" s="111"/>
      <c r="MZE7" s="111"/>
      <c r="MZF7" s="111"/>
      <c r="MZG7" s="111"/>
      <c r="MZH7" s="111"/>
      <c r="MZI7" s="111"/>
      <c r="MZJ7" s="111"/>
      <c r="MZK7" s="111"/>
      <c r="MZL7" s="111"/>
      <c r="MZM7" s="111"/>
      <c r="MZN7" s="111"/>
      <c r="MZO7" s="111"/>
      <c r="MZP7" s="111"/>
      <c r="MZQ7" s="111"/>
      <c r="MZR7" s="111"/>
      <c r="MZS7" s="111"/>
      <c r="MZT7" s="111"/>
      <c r="MZU7" s="111"/>
      <c r="MZV7" s="111"/>
      <c r="MZW7" s="111"/>
      <c r="MZX7" s="111"/>
      <c r="MZY7" s="111"/>
      <c r="MZZ7" s="111"/>
      <c r="NAA7" s="111"/>
      <c r="NAB7" s="111"/>
      <c r="NAC7" s="111"/>
      <c r="NAD7" s="111"/>
      <c r="NAE7" s="111"/>
      <c r="NAF7" s="111"/>
      <c r="NAG7" s="111"/>
      <c r="NAH7" s="111"/>
      <c r="NAI7" s="111"/>
      <c r="NAJ7" s="111"/>
      <c r="NAK7" s="111"/>
      <c r="NAL7" s="111"/>
      <c r="NAM7" s="111"/>
      <c r="NAN7" s="111"/>
      <c r="NAO7" s="111"/>
      <c r="NAP7" s="111"/>
      <c r="NAQ7" s="111"/>
      <c r="NAR7" s="111"/>
      <c r="NAS7" s="111"/>
      <c r="NAT7" s="111"/>
      <c r="NAU7" s="111"/>
      <c r="NAV7" s="111"/>
      <c r="NAW7" s="111"/>
      <c r="NAX7" s="111"/>
      <c r="NAY7" s="111"/>
      <c r="NAZ7" s="111"/>
      <c r="NBA7" s="111"/>
      <c r="NBB7" s="111"/>
      <c r="NBC7" s="111"/>
      <c r="NBD7" s="111"/>
      <c r="NBE7" s="111"/>
      <c r="NBF7" s="111"/>
      <c r="NBG7" s="111"/>
      <c r="NBH7" s="111"/>
      <c r="NBI7" s="111"/>
      <c r="NBJ7" s="111"/>
      <c r="NBK7" s="111"/>
      <c r="NBL7" s="111"/>
      <c r="NBM7" s="111"/>
      <c r="NBN7" s="111"/>
      <c r="NBO7" s="111"/>
      <c r="NBP7" s="111"/>
      <c r="NBQ7" s="111"/>
      <c r="NBR7" s="111"/>
      <c r="NBS7" s="111"/>
      <c r="NBT7" s="111"/>
      <c r="NBU7" s="111"/>
      <c r="NBV7" s="111"/>
      <c r="NBW7" s="111"/>
      <c r="NBX7" s="111"/>
      <c r="NBY7" s="111"/>
      <c r="NBZ7" s="111"/>
      <c r="NCA7" s="111"/>
      <c r="NCB7" s="111"/>
      <c r="NCC7" s="111"/>
      <c r="NCD7" s="111"/>
      <c r="NCE7" s="111"/>
      <c r="NCF7" s="111"/>
      <c r="NCG7" s="111"/>
      <c r="NCH7" s="111"/>
      <c r="NCI7" s="111"/>
      <c r="NCJ7" s="111"/>
      <c r="NCK7" s="111"/>
      <c r="NCL7" s="111"/>
      <c r="NCM7" s="111"/>
      <c r="NCN7" s="111"/>
      <c r="NCO7" s="111"/>
      <c r="NCP7" s="111"/>
      <c r="NCQ7" s="111"/>
      <c r="NCR7" s="111"/>
      <c r="NCS7" s="111"/>
      <c r="NCT7" s="111"/>
      <c r="NCU7" s="111"/>
      <c r="NCV7" s="111"/>
      <c r="NCW7" s="111"/>
      <c r="NCX7" s="111"/>
      <c r="NCY7" s="111"/>
      <c r="NCZ7" s="111"/>
      <c r="NDA7" s="111"/>
      <c r="NDB7" s="111"/>
      <c r="NDC7" s="111"/>
      <c r="NDD7" s="111"/>
      <c r="NDE7" s="111"/>
      <c r="NDF7" s="111"/>
      <c r="NDG7" s="111"/>
      <c r="NDH7" s="111"/>
      <c r="NDI7" s="111"/>
      <c r="NDJ7" s="111"/>
      <c r="NDK7" s="111"/>
      <c r="NDL7" s="111"/>
      <c r="NDM7" s="111"/>
      <c r="NDN7" s="111"/>
      <c r="NDO7" s="111"/>
      <c r="NDP7" s="111"/>
      <c r="NDQ7" s="111"/>
      <c r="NDR7" s="111"/>
      <c r="NDS7" s="111"/>
      <c r="NDT7" s="111"/>
      <c r="NDU7" s="111"/>
      <c r="NDV7" s="111"/>
      <c r="NDW7" s="111"/>
      <c r="NDX7" s="111"/>
      <c r="NDY7" s="111"/>
      <c r="NDZ7" s="111"/>
      <c r="NEA7" s="111"/>
      <c r="NEB7" s="111"/>
      <c r="NEC7" s="111"/>
      <c r="NED7" s="111"/>
      <c r="NEE7" s="111"/>
      <c r="NEF7" s="111"/>
      <c r="NEG7" s="111"/>
      <c r="NEH7" s="111"/>
      <c r="NEI7" s="111"/>
      <c r="NEJ7" s="111"/>
      <c r="NEK7" s="111"/>
      <c r="NEL7" s="111"/>
      <c r="NEM7" s="111"/>
      <c r="NEN7" s="111"/>
      <c r="NEO7" s="111"/>
      <c r="NEP7" s="111"/>
      <c r="NEQ7" s="111"/>
      <c r="NER7" s="111"/>
      <c r="NES7" s="111"/>
      <c r="NET7" s="111"/>
      <c r="NEU7" s="111"/>
      <c r="NEV7" s="111"/>
      <c r="NEW7" s="111"/>
      <c r="NEX7" s="111"/>
      <c r="NEY7" s="111"/>
      <c r="NEZ7" s="111"/>
      <c r="NFA7" s="111"/>
      <c r="NFB7" s="111"/>
      <c r="NFC7" s="111"/>
      <c r="NFD7" s="111"/>
      <c r="NFE7" s="111"/>
      <c r="NFF7" s="111"/>
      <c r="NFG7" s="111"/>
      <c r="NFH7" s="111"/>
      <c r="NFI7" s="111"/>
      <c r="NFJ7" s="111"/>
      <c r="NFK7" s="111"/>
      <c r="NFL7" s="111"/>
      <c r="NFM7" s="111"/>
      <c r="NFN7" s="111"/>
      <c r="NFO7" s="111"/>
      <c r="NFP7" s="111"/>
      <c r="NFQ7" s="111"/>
      <c r="NFR7" s="111"/>
      <c r="NFS7" s="111"/>
      <c r="NFT7" s="111"/>
      <c r="NFU7" s="111"/>
      <c r="NFV7" s="111"/>
      <c r="NFW7" s="111"/>
      <c r="NFX7" s="111"/>
      <c r="NFY7" s="111"/>
      <c r="NFZ7" s="111"/>
      <c r="NGA7" s="111"/>
      <c r="NGB7" s="111"/>
      <c r="NGC7" s="111"/>
      <c r="NGD7" s="111"/>
      <c r="NGE7" s="111"/>
      <c r="NGF7" s="111"/>
      <c r="NGG7" s="111"/>
      <c r="NGH7" s="111"/>
      <c r="NGI7" s="111"/>
      <c r="NGJ7" s="111"/>
      <c r="NGK7" s="111"/>
      <c r="NGL7" s="111"/>
      <c r="NGM7" s="111"/>
      <c r="NGN7" s="111"/>
      <c r="NGO7" s="111"/>
      <c r="NGP7" s="111"/>
      <c r="NGQ7" s="111"/>
      <c r="NGR7" s="111"/>
      <c r="NGS7" s="111"/>
      <c r="NGT7" s="111"/>
      <c r="NGU7" s="111"/>
      <c r="NGV7" s="111"/>
      <c r="NGW7" s="111"/>
      <c r="NGX7" s="111"/>
      <c r="NGY7" s="111"/>
      <c r="NGZ7" s="111"/>
      <c r="NHA7" s="111"/>
      <c r="NHB7" s="111"/>
      <c r="NHC7" s="111"/>
      <c r="NHD7" s="111"/>
      <c r="NHE7" s="111"/>
      <c r="NHF7" s="111"/>
      <c r="NHG7" s="111"/>
      <c r="NHH7" s="111"/>
      <c r="NHI7" s="111"/>
      <c r="NHJ7" s="111"/>
      <c r="NHK7" s="111"/>
      <c r="NHL7" s="111"/>
      <c r="NHM7" s="111"/>
      <c r="NHN7" s="111"/>
      <c r="NHO7" s="111"/>
      <c r="NHP7" s="111"/>
      <c r="NHQ7" s="111"/>
      <c r="NHR7" s="111"/>
      <c r="NHS7" s="111"/>
      <c r="NHT7" s="111"/>
      <c r="NHU7" s="111"/>
      <c r="NHV7" s="111"/>
      <c r="NHW7" s="111"/>
      <c r="NHX7" s="111"/>
      <c r="NHY7" s="111"/>
      <c r="NHZ7" s="111"/>
      <c r="NIA7" s="111"/>
      <c r="NIB7" s="111"/>
      <c r="NIC7" s="111"/>
      <c r="NID7" s="111"/>
      <c r="NIE7" s="111"/>
      <c r="NIF7" s="111"/>
      <c r="NIG7" s="111"/>
      <c r="NIH7" s="111"/>
      <c r="NII7" s="111"/>
      <c r="NIJ7" s="111"/>
      <c r="NIK7" s="111"/>
      <c r="NIL7" s="111"/>
      <c r="NIM7" s="111"/>
      <c r="NIN7" s="111"/>
      <c r="NIO7" s="111"/>
      <c r="NIP7" s="111"/>
      <c r="NIQ7" s="111"/>
      <c r="NIR7" s="111"/>
      <c r="NIS7" s="111"/>
      <c r="NIT7" s="111"/>
      <c r="NIU7" s="111"/>
      <c r="NIV7" s="111"/>
      <c r="NIW7" s="111"/>
      <c r="NIX7" s="111"/>
      <c r="NIY7" s="111"/>
      <c r="NIZ7" s="111"/>
      <c r="NJA7" s="111"/>
      <c r="NJB7" s="111"/>
      <c r="NJC7" s="111"/>
      <c r="NJD7" s="111"/>
      <c r="NJE7" s="111"/>
      <c r="NJF7" s="111"/>
      <c r="NJG7" s="111"/>
      <c r="NJH7" s="111"/>
      <c r="NJI7" s="111"/>
      <c r="NJJ7" s="111"/>
      <c r="NJK7" s="111"/>
      <c r="NJL7" s="111"/>
      <c r="NJM7" s="111"/>
      <c r="NJN7" s="111"/>
      <c r="NJO7" s="111"/>
      <c r="NJP7" s="111"/>
      <c r="NJQ7" s="111"/>
      <c r="NJR7" s="111"/>
      <c r="NJS7" s="111"/>
      <c r="NJT7" s="111"/>
      <c r="NJU7" s="111"/>
      <c r="NJV7" s="111"/>
      <c r="NJW7" s="111"/>
      <c r="NJX7" s="111"/>
      <c r="NJY7" s="111"/>
      <c r="NJZ7" s="111"/>
      <c r="NKA7" s="111"/>
      <c r="NKB7" s="111"/>
      <c r="NKC7" s="111"/>
      <c r="NKD7" s="111"/>
      <c r="NKE7" s="111"/>
      <c r="NKF7" s="111"/>
      <c r="NKG7" s="111"/>
      <c r="NKH7" s="111"/>
      <c r="NKI7" s="111"/>
      <c r="NKJ7" s="111"/>
      <c r="NKK7" s="111"/>
      <c r="NKL7" s="111"/>
      <c r="NKM7" s="111"/>
      <c r="NKN7" s="111"/>
      <c r="NKO7" s="111"/>
      <c r="NKP7" s="111"/>
      <c r="NKQ7" s="111"/>
      <c r="NKR7" s="111"/>
      <c r="NKS7" s="111"/>
      <c r="NKT7" s="111"/>
      <c r="NKU7" s="111"/>
      <c r="NKV7" s="111"/>
      <c r="NKW7" s="111"/>
      <c r="NKX7" s="111"/>
      <c r="NKY7" s="111"/>
      <c r="NKZ7" s="111"/>
      <c r="NLA7" s="111"/>
      <c r="NLB7" s="111"/>
      <c r="NLC7" s="111"/>
      <c r="NLD7" s="111"/>
      <c r="NLE7" s="111"/>
      <c r="NLF7" s="111"/>
      <c r="NLG7" s="111"/>
      <c r="NLH7" s="111"/>
      <c r="NLI7" s="111"/>
      <c r="NLJ7" s="111"/>
      <c r="NLK7" s="111"/>
      <c r="NLL7" s="111"/>
      <c r="NLM7" s="111"/>
      <c r="NLN7" s="111"/>
      <c r="NLO7" s="111"/>
      <c r="NLP7" s="111"/>
      <c r="NLQ7" s="111"/>
      <c r="NLR7" s="111"/>
      <c r="NLS7" s="111"/>
      <c r="NLT7" s="111"/>
      <c r="NLU7" s="111"/>
      <c r="NLV7" s="111"/>
      <c r="NLW7" s="111"/>
      <c r="NLX7" s="111"/>
      <c r="NLY7" s="111"/>
      <c r="NLZ7" s="111"/>
      <c r="NMA7" s="111"/>
      <c r="NMB7" s="111"/>
      <c r="NMC7" s="111"/>
      <c r="NMD7" s="111"/>
      <c r="NME7" s="111"/>
      <c r="NMF7" s="111"/>
      <c r="NMG7" s="111"/>
      <c r="NMH7" s="111"/>
      <c r="NMI7" s="111"/>
      <c r="NMJ7" s="111"/>
      <c r="NMK7" s="111"/>
      <c r="NML7" s="111"/>
      <c r="NMM7" s="111"/>
      <c r="NMN7" s="111"/>
      <c r="NMO7" s="111"/>
      <c r="NMP7" s="111"/>
      <c r="NMQ7" s="111"/>
      <c r="NMR7" s="111"/>
      <c r="NMS7" s="111"/>
      <c r="NMT7" s="111"/>
      <c r="NMU7" s="111"/>
      <c r="NMV7" s="111"/>
      <c r="NMW7" s="111"/>
      <c r="NMX7" s="111"/>
      <c r="NMY7" s="111"/>
      <c r="NMZ7" s="111"/>
      <c r="NNA7" s="111"/>
      <c r="NNB7" s="111"/>
      <c r="NNC7" s="111"/>
      <c r="NND7" s="111"/>
      <c r="NNE7" s="111"/>
      <c r="NNF7" s="111"/>
      <c r="NNG7" s="111"/>
      <c r="NNH7" s="111"/>
      <c r="NNI7" s="111"/>
      <c r="NNJ7" s="111"/>
      <c r="NNK7" s="111"/>
      <c r="NNL7" s="111"/>
      <c r="NNM7" s="111"/>
      <c r="NNN7" s="111"/>
      <c r="NNO7" s="111"/>
      <c r="NNP7" s="111"/>
      <c r="NNQ7" s="111"/>
      <c r="NNR7" s="111"/>
      <c r="NNS7" s="111"/>
      <c r="NNT7" s="111"/>
      <c r="NNU7" s="111"/>
      <c r="NNV7" s="111"/>
      <c r="NNW7" s="111"/>
      <c r="NNX7" s="111"/>
      <c r="NNY7" s="111"/>
      <c r="NNZ7" s="111"/>
      <c r="NOA7" s="111"/>
      <c r="NOB7" s="111"/>
      <c r="NOC7" s="111"/>
      <c r="NOD7" s="111"/>
      <c r="NOE7" s="111"/>
      <c r="NOF7" s="111"/>
      <c r="NOG7" s="111"/>
      <c r="NOH7" s="111"/>
      <c r="NOI7" s="111"/>
      <c r="NOJ7" s="111"/>
      <c r="NOK7" s="111"/>
      <c r="NOL7" s="111"/>
      <c r="NOM7" s="111"/>
      <c r="NON7" s="111"/>
      <c r="NOO7" s="111"/>
      <c r="NOP7" s="111"/>
      <c r="NOQ7" s="111"/>
      <c r="NOR7" s="111"/>
      <c r="NOS7" s="111"/>
      <c r="NOT7" s="111"/>
      <c r="NOU7" s="111"/>
      <c r="NOV7" s="111"/>
      <c r="NOW7" s="111"/>
      <c r="NOX7" s="111"/>
      <c r="NOY7" s="111"/>
      <c r="NOZ7" s="111"/>
      <c r="NPA7" s="111"/>
      <c r="NPB7" s="111"/>
      <c r="NPC7" s="111"/>
      <c r="NPD7" s="111"/>
      <c r="NPE7" s="111"/>
      <c r="NPF7" s="111"/>
      <c r="NPG7" s="111"/>
      <c r="NPH7" s="111"/>
      <c r="NPI7" s="111"/>
      <c r="NPJ7" s="111"/>
      <c r="NPK7" s="111"/>
      <c r="NPL7" s="111"/>
      <c r="NPM7" s="111"/>
      <c r="NPN7" s="111"/>
      <c r="NPO7" s="111"/>
      <c r="NPP7" s="111"/>
      <c r="NPQ7" s="111"/>
      <c r="NPR7" s="111"/>
      <c r="NPS7" s="111"/>
      <c r="NPT7" s="111"/>
      <c r="NPU7" s="111"/>
      <c r="NPV7" s="111"/>
      <c r="NPW7" s="111"/>
      <c r="NPX7" s="111"/>
      <c r="NPY7" s="111"/>
      <c r="NPZ7" s="111"/>
      <c r="NQA7" s="111"/>
      <c r="NQB7" s="111"/>
      <c r="NQC7" s="111"/>
      <c r="NQD7" s="111"/>
      <c r="NQE7" s="111"/>
      <c r="NQF7" s="111"/>
      <c r="NQG7" s="111"/>
      <c r="NQH7" s="111"/>
      <c r="NQI7" s="111"/>
      <c r="NQJ7" s="111"/>
      <c r="NQK7" s="111"/>
      <c r="NQL7" s="111"/>
      <c r="NQM7" s="111"/>
      <c r="NQN7" s="111"/>
      <c r="NQO7" s="111"/>
      <c r="NQP7" s="111"/>
      <c r="NQQ7" s="111"/>
      <c r="NQR7" s="111"/>
      <c r="NQS7" s="111"/>
      <c r="NQT7" s="111"/>
      <c r="NQU7" s="111"/>
      <c r="NQV7" s="111"/>
      <c r="NQW7" s="111"/>
      <c r="NQX7" s="111"/>
      <c r="NQY7" s="111"/>
      <c r="NQZ7" s="111"/>
      <c r="NRA7" s="111"/>
      <c r="NRB7" s="111"/>
      <c r="NRC7" s="111"/>
      <c r="NRD7" s="111"/>
      <c r="NRE7" s="111"/>
      <c r="NRF7" s="111"/>
      <c r="NRG7" s="111"/>
      <c r="NRH7" s="111"/>
      <c r="NRI7" s="111"/>
      <c r="NRJ7" s="111"/>
      <c r="NRK7" s="111"/>
      <c r="NRL7" s="111"/>
      <c r="NRM7" s="111"/>
      <c r="NRN7" s="111"/>
      <c r="NRO7" s="111"/>
      <c r="NRP7" s="111"/>
      <c r="NRQ7" s="111"/>
      <c r="NRR7" s="111"/>
      <c r="NRS7" s="111"/>
      <c r="NRT7" s="111"/>
      <c r="NRU7" s="111"/>
      <c r="NRV7" s="111"/>
      <c r="NRW7" s="111"/>
      <c r="NRX7" s="111"/>
      <c r="NRY7" s="111"/>
      <c r="NRZ7" s="111"/>
      <c r="NSA7" s="111"/>
      <c r="NSB7" s="111"/>
      <c r="NSC7" s="111"/>
      <c r="NSD7" s="111"/>
      <c r="NSE7" s="111"/>
      <c r="NSF7" s="111"/>
      <c r="NSG7" s="111"/>
      <c r="NSH7" s="111"/>
      <c r="NSI7" s="111"/>
      <c r="NSJ7" s="111"/>
      <c r="NSK7" s="111"/>
      <c r="NSL7" s="111"/>
      <c r="NSM7" s="111"/>
      <c r="NSN7" s="111"/>
      <c r="NSO7" s="111"/>
      <c r="NSP7" s="111"/>
      <c r="NSQ7" s="111"/>
      <c r="NSR7" s="111"/>
      <c r="NSS7" s="111"/>
      <c r="NST7" s="111"/>
      <c r="NSU7" s="111"/>
      <c r="NSV7" s="111"/>
      <c r="NSW7" s="111"/>
      <c r="NSX7" s="111"/>
      <c r="NSY7" s="111"/>
      <c r="NSZ7" s="111"/>
      <c r="NTA7" s="111"/>
      <c r="NTB7" s="111"/>
      <c r="NTC7" s="111"/>
      <c r="NTD7" s="111"/>
      <c r="NTE7" s="111"/>
      <c r="NTF7" s="111"/>
      <c r="NTG7" s="111"/>
      <c r="NTH7" s="111"/>
      <c r="NTI7" s="111"/>
      <c r="NTJ7" s="111"/>
      <c r="NTK7" s="111"/>
      <c r="NTL7" s="111"/>
      <c r="NTM7" s="111"/>
      <c r="NTN7" s="111"/>
      <c r="NTO7" s="111"/>
      <c r="NTP7" s="111"/>
      <c r="NTQ7" s="111"/>
      <c r="NTR7" s="111"/>
      <c r="NTS7" s="111"/>
      <c r="NTT7" s="111"/>
      <c r="NTU7" s="111"/>
      <c r="NTV7" s="111"/>
      <c r="NTW7" s="111"/>
      <c r="NTX7" s="111"/>
      <c r="NTY7" s="111"/>
      <c r="NTZ7" s="111"/>
      <c r="NUA7" s="111"/>
      <c r="NUB7" s="111"/>
      <c r="NUC7" s="111"/>
      <c r="NUD7" s="111"/>
      <c r="NUE7" s="111"/>
      <c r="NUF7" s="111"/>
      <c r="NUG7" s="111"/>
      <c r="NUH7" s="111"/>
      <c r="NUI7" s="111"/>
      <c r="NUJ7" s="111"/>
      <c r="NUK7" s="111"/>
      <c r="NUL7" s="111"/>
      <c r="NUM7" s="111"/>
      <c r="NUN7" s="111"/>
      <c r="NUO7" s="111"/>
      <c r="NUP7" s="111"/>
      <c r="NUQ7" s="111"/>
      <c r="NUR7" s="111"/>
      <c r="NUS7" s="111"/>
      <c r="NUT7" s="111"/>
      <c r="NUU7" s="111"/>
      <c r="NUV7" s="111"/>
      <c r="NUW7" s="111"/>
      <c r="NUX7" s="111"/>
      <c r="NUY7" s="111"/>
      <c r="NUZ7" s="111"/>
      <c r="NVA7" s="111"/>
      <c r="NVB7" s="111"/>
      <c r="NVC7" s="111"/>
      <c r="NVD7" s="111"/>
      <c r="NVE7" s="111"/>
      <c r="NVF7" s="111"/>
      <c r="NVG7" s="111"/>
      <c r="NVH7" s="111"/>
      <c r="NVI7" s="111"/>
      <c r="NVJ7" s="111"/>
      <c r="NVK7" s="111"/>
      <c r="NVL7" s="111"/>
      <c r="NVM7" s="111"/>
      <c r="NVN7" s="111"/>
      <c r="NVO7" s="111"/>
      <c r="NVP7" s="111"/>
      <c r="NVQ7" s="111"/>
      <c r="NVR7" s="111"/>
      <c r="NVS7" s="111"/>
      <c r="NVT7" s="111"/>
      <c r="NVU7" s="111"/>
      <c r="NVV7" s="111"/>
      <c r="NVW7" s="111"/>
      <c r="NVX7" s="111"/>
      <c r="NVY7" s="111"/>
      <c r="NVZ7" s="111"/>
      <c r="NWA7" s="111"/>
      <c r="NWB7" s="111"/>
      <c r="NWC7" s="111"/>
      <c r="NWD7" s="111"/>
      <c r="NWE7" s="111"/>
      <c r="NWF7" s="111"/>
      <c r="NWG7" s="111"/>
      <c r="NWH7" s="111"/>
      <c r="NWI7" s="111"/>
      <c r="NWJ7" s="111"/>
      <c r="NWK7" s="111"/>
      <c r="NWL7" s="111"/>
      <c r="NWM7" s="111"/>
      <c r="NWN7" s="111"/>
      <c r="NWO7" s="111"/>
      <c r="NWP7" s="111"/>
      <c r="NWQ7" s="111"/>
      <c r="NWR7" s="111"/>
      <c r="NWS7" s="111"/>
      <c r="NWT7" s="111"/>
      <c r="NWU7" s="111"/>
      <c r="NWV7" s="111"/>
      <c r="NWW7" s="111"/>
      <c r="NWX7" s="111"/>
      <c r="NWY7" s="111"/>
      <c r="NWZ7" s="111"/>
      <c r="NXA7" s="111"/>
      <c r="NXB7" s="111"/>
      <c r="NXC7" s="111"/>
      <c r="NXD7" s="111"/>
      <c r="NXE7" s="111"/>
      <c r="NXF7" s="111"/>
      <c r="NXG7" s="111"/>
      <c r="NXH7" s="111"/>
      <c r="NXI7" s="111"/>
      <c r="NXJ7" s="111"/>
      <c r="NXK7" s="111"/>
      <c r="NXL7" s="111"/>
      <c r="NXM7" s="111"/>
      <c r="NXN7" s="111"/>
      <c r="NXO7" s="111"/>
      <c r="NXP7" s="111"/>
      <c r="NXQ7" s="111"/>
      <c r="NXR7" s="111"/>
      <c r="NXS7" s="111"/>
      <c r="NXT7" s="111"/>
      <c r="NXU7" s="111"/>
      <c r="NXV7" s="111"/>
      <c r="NXW7" s="111"/>
      <c r="NXX7" s="111"/>
      <c r="NXY7" s="111"/>
      <c r="NXZ7" s="111"/>
      <c r="NYA7" s="111"/>
      <c r="NYB7" s="111"/>
      <c r="NYC7" s="111"/>
      <c r="NYD7" s="111"/>
      <c r="NYE7" s="111"/>
      <c r="NYF7" s="111"/>
      <c r="NYG7" s="111"/>
      <c r="NYH7" s="111"/>
      <c r="NYI7" s="111"/>
      <c r="NYJ7" s="111"/>
      <c r="NYK7" s="111"/>
      <c r="NYL7" s="111"/>
      <c r="NYM7" s="111"/>
      <c r="NYN7" s="111"/>
      <c r="NYO7" s="111"/>
      <c r="NYP7" s="111"/>
      <c r="NYQ7" s="111"/>
      <c r="NYR7" s="111"/>
      <c r="NYS7" s="111"/>
      <c r="NYT7" s="111"/>
      <c r="NYU7" s="111"/>
      <c r="NYV7" s="111"/>
      <c r="NYW7" s="111"/>
      <c r="NYX7" s="111"/>
      <c r="NYY7" s="111"/>
      <c r="NYZ7" s="111"/>
      <c r="NZA7" s="111"/>
      <c r="NZB7" s="111"/>
      <c r="NZC7" s="111"/>
      <c r="NZD7" s="111"/>
      <c r="NZE7" s="111"/>
      <c r="NZF7" s="111"/>
      <c r="NZG7" s="111"/>
      <c r="NZH7" s="111"/>
      <c r="NZI7" s="111"/>
      <c r="NZJ7" s="111"/>
      <c r="NZK7" s="111"/>
      <c r="NZL7" s="111"/>
      <c r="NZM7" s="111"/>
      <c r="NZN7" s="111"/>
      <c r="NZO7" s="111"/>
      <c r="NZP7" s="111"/>
      <c r="NZQ7" s="111"/>
      <c r="NZR7" s="111"/>
      <c r="NZS7" s="111"/>
      <c r="NZT7" s="111"/>
      <c r="NZU7" s="111"/>
      <c r="NZV7" s="111"/>
      <c r="NZW7" s="111"/>
      <c r="NZX7" s="111"/>
      <c r="NZY7" s="111"/>
      <c r="NZZ7" s="111"/>
      <c r="OAA7" s="111"/>
      <c r="OAB7" s="111"/>
      <c r="OAC7" s="111"/>
      <c r="OAD7" s="111"/>
      <c r="OAE7" s="111"/>
      <c r="OAF7" s="111"/>
      <c r="OAG7" s="111"/>
      <c r="OAH7" s="111"/>
      <c r="OAI7" s="111"/>
      <c r="OAJ7" s="111"/>
      <c r="OAK7" s="111"/>
      <c r="OAL7" s="111"/>
      <c r="OAM7" s="111"/>
      <c r="OAN7" s="111"/>
      <c r="OAO7" s="111"/>
      <c r="OAP7" s="111"/>
      <c r="OAQ7" s="111"/>
      <c r="OAR7" s="111"/>
      <c r="OAS7" s="111"/>
      <c r="OAT7" s="111"/>
      <c r="OAU7" s="111"/>
      <c r="OAV7" s="111"/>
      <c r="OAW7" s="111"/>
      <c r="OAX7" s="111"/>
      <c r="OAY7" s="111"/>
      <c r="OAZ7" s="111"/>
      <c r="OBA7" s="111"/>
      <c r="OBB7" s="111"/>
      <c r="OBC7" s="111"/>
      <c r="OBD7" s="111"/>
      <c r="OBE7" s="111"/>
      <c r="OBF7" s="111"/>
      <c r="OBG7" s="111"/>
      <c r="OBH7" s="111"/>
      <c r="OBI7" s="111"/>
      <c r="OBJ7" s="111"/>
      <c r="OBK7" s="111"/>
      <c r="OBL7" s="111"/>
      <c r="OBM7" s="111"/>
      <c r="OBN7" s="111"/>
      <c r="OBO7" s="111"/>
      <c r="OBP7" s="111"/>
      <c r="OBQ7" s="111"/>
      <c r="OBR7" s="111"/>
      <c r="OBS7" s="111"/>
      <c r="OBT7" s="111"/>
      <c r="OBU7" s="111"/>
      <c r="OBV7" s="111"/>
      <c r="OBW7" s="111"/>
      <c r="OBX7" s="111"/>
      <c r="OBY7" s="111"/>
      <c r="OBZ7" s="111"/>
      <c r="OCA7" s="111"/>
      <c r="OCB7" s="111"/>
      <c r="OCC7" s="111"/>
      <c r="OCD7" s="111"/>
      <c r="OCE7" s="111"/>
      <c r="OCF7" s="111"/>
      <c r="OCG7" s="111"/>
      <c r="OCH7" s="111"/>
      <c r="OCI7" s="111"/>
      <c r="OCJ7" s="111"/>
      <c r="OCK7" s="111"/>
      <c r="OCL7" s="111"/>
      <c r="OCM7" s="111"/>
      <c r="OCN7" s="111"/>
      <c r="OCO7" s="111"/>
      <c r="OCP7" s="111"/>
      <c r="OCQ7" s="111"/>
      <c r="OCR7" s="111"/>
      <c r="OCS7" s="111"/>
      <c r="OCT7" s="111"/>
      <c r="OCU7" s="111"/>
      <c r="OCV7" s="111"/>
      <c r="OCW7" s="111"/>
      <c r="OCX7" s="111"/>
      <c r="OCY7" s="111"/>
      <c r="OCZ7" s="111"/>
      <c r="ODA7" s="111"/>
      <c r="ODB7" s="111"/>
      <c r="ODC7" s="111"/>
      <c r="ODD7" s="111"/>
      <c r="ODE7" s="111"/>
      <c r="ODF7" s="111"/>
      <c r="ODG7" s="111"/>
      <c r="ODH7" s="111"/>
      <c r="ODI7" s="111"/>
      <c r="ODJ7" s="111"/>
      <c r="ODK7" s="111"/>
      <c r="ODL7" s="111"/>
      <c r="ODM7" s="111"/>
      <c r="ODN7" s="111"/>
      <c r="ODO7" s="111"/>
      <c r="ODP7" s="111"/>
      <c r="ODQ7" s="111"/>
      <c r="ODR7" s="111"/>
      <c r="ODS7" s="111"/>
      <c r="ODT7" s="111"/>
      <c r="ODU7" s="111"/>
      <c r="ODV7" s="111"/>
      <c r="ODW7" s="111"/>
      <c r="ODX7" s="111"/>
      <c r="ODY7" s="111"/>
      <c r="ODZ7" s="111"/>
      <c r="OEA7" s="111"/>
      <c r="OEB7" s="111"/>
      <c r="OEC7" s="111"/>
      <c r="OED7" s="111"/>
      <c r="OEE7" s="111"/>
      <c r="OEF7" s="111"/>
      <c r="OEG7" s="111"/>
      <c r="OEH7" s="111"/>
      <c r="OEI7" s="111"/>
      <c r="OEJ7" s="111"/>
      <c r="OEK7" s="111"/>
      <c r="OEL7" s="111"/>
      <c r="OEM7" s="111"/>
      <c r="OEN7" s="111"/>
      <c r="OEO7" s="111"/>
      <c r="OEP7" s="111"/>
      <c r="OEQ7" s="111"/>
      <c r="OER7" s="111"/>
      <c r="OES7" s="111"/>
      <c r="OET7" s="111"/>
      <c r="OEU7" s="111"/>
      <c r="OEV7" s="111"/>
      <c r="OEW7" s="111"/>
      <c r="OEX7" s="111"/>
      <c r="OEY7" s="111"/>
      <c r="OEZ7" s="111"/>
      <c r="OFA7" s="111"/>
      <c r="OFB7" s="111"/>
      <c r="OFC7" s="111"/>
      <c r="OFD7" s="111"/>
      <c r="OFE7" s="111"/>
      <c r="OFF7" s="111"/>
      <c r="OFG7" s="111"/>
      <c r="OFH7" s="111"/>
      <c r="OFI7" s="111"/>
      <c r="OFJ7" s="111"/>
      <c r="OFK7" s="111"/>
      <c r="OFL7" s="111"/>
      <c r="OFM7" s="111"/>
      <c r="OFN7" s="111"/>
      <c r="OFO7" s="111"/>
      <c r="OFP7" s="111"/>
      <c r="OFQ7" s="111"/>
      <c r="OFR7" s="111"/>
      <c r="OFS7" s="111"/>
      <c r="OFT7" s="111"/>
      <c r="OFU7" s="111"/>
      <c r="OFV7" s="111"/>
      <c r="OFW7" s="111"/>
      <c r="OFX7" s="111"/>
      <c r="OFY7" s="111"/>
      <c r="OFZ7" s="111"/>
      <c r="OGA7" s="111"/>
      <c r="OGB7" s="111"/>
      <c r="OGC7" s="111"/>
      <c r="OGD7" s="111"/>
      <c r="OGE7" s="111"/>
      <c r="OGF7" s="111"/>
      <c r="OGG7" s="111"/>
      <c r="OGH7" s="111"/>
      <c r="OGI7" s="111"/>
      <c r="OGJ7" s="111"/>
      <c r="OGK7" s="111"/>
      <c r="OGL7" s="111"/>
      <c r="OGM7" s="111"/>
      <c r="OGN7" s="111"/>
      <c r="OGO7" s="111"/>
      <c r="OGP7" s="111"/>
      <c r="OGQ7" s="111"/>
      <c r="OGR7" s="111"/>
      <c r="OGS7" s="111"/>
      <c r="OGT7" s="111"/>
      <c r="OGU7" s="111"/>
      <c r="OGV7" s="111"/>
      <c r="OGW7" s="111"/>
      <c r="OGX7" s="111"/>
      <c r="OGY7" s="111"/>
      <c r="OGZ7" s="111"/>
      <c r="OHA7" s="111"/>
      <c r="OHB7" s="111"/>
      <c r="OHC7" s="111"/>
      <c r="OHD7" s="111"/>
      <c r="OHE7" s="111"/>
      <c r="OHF7" s="111"/>
      <c r="OHG7" s="111"/>
      <c r="OHH7" s="111"/>
      <c r="OHI7" s="111"/>
      <c r="OHJ7" s="111"/>
      <c r="OHK7" s="111"/>
      <c r="OHL7" s="111"/>
      <c r="OHM7" s="111"/>
      <c r="OHN7" s="111"/>
      <c r="OHO7" s="111"/>
      <c r="OHP7" s="111"/>
      <c r="OHQ7" s="111"/>
      <c r="OHR7" s="111"/>
      <c r="OHS7" s="111"/>
      <c r="OHT7" s="111"/>
      <c r="OHU7" s="111"/>
      <c r="OHV7" s="111"/>
      <c r="OHW7" s="111"/>
      <c r="OHX7" s="111"/>
      <c r="OHY7" s="111"/>
      <c r="OHZ7" s="111"/>
      <c r="OIA7" s="111"/>
      <c r="OIB7" s="111"/>
      <c r="OIC7" s="111"/>
      <c r="OID7" s="111"/>
      <c r="OIE7" s="111"/>
      <c r="OIF7" s="111"/>
      <c r="OIG7" s="111"/>
      <c r="OIH7" s="111"/>
      <c r="OII7" s="111"/>
      <c r="OIJ7" s="111"/>
      <c r="OIK7" s="111"/>
      <c r="OIL7" s="111"/>
      <c r="OIM7" s="111"/>
      <c r="OIN7" s="111"/>
      <c r="OIO7" s="111"/>
      <c r="OIP7" s="111"/>
      <c r="OIQ7" s="111"/>
      <c r="OIR7" s="111"/>
      <c r="OIS7" s="111"/>
      <c r="OIT7" s="111"/>
      <c r="OIU7" s="111"/>
      <c r="OIV7" s="111"/>
      <c r="OIW7" s="111"/>
      <c r="OIX7" s="111"/>
      <c r="OIY7" s="111"/>
      <c r="OIZ7" s="111"/>
      <c r="OJA7" s="111"/>
      <c r="OJB7" s="111"/>
      <c r="OJC7" s="111"/>
      <c r="OJD7" s="111"/>
      <c r="OJE7" s="111"/>
      <c r="OJF7" s="111"/>
      <c r="OJG7" s="111"/>
      <c r="OJH7" s="111"/>
      <c r="OJI7" s="111"/>
      <c r="OJJ7" s="111"/>
      <c r="OJK7" s="111"/>
      <c r="OJL7" s="111"/>
      <c r="OJM7" s="111"/>
      <c r="OJN7" s="111"/>
      <c r="OJO7" s="111"/>
      <c r="OJP7" s="111"/>
      <c r="OJQ7" s="111"/>
      <c r="OJR7" s="111"/>
      <c r="OJS7" s="111"/>
      <c r="OJT7" s="111"/>
      <c r="OJU7" s="111"/>
      <c r="OJV7" s="111"/>
      <c r="OJW7" s="111"/>
      <c r="OJX7" s="111"/>
      <c r="OJY7" s="111"/>
      <c r="OJZ7" s="111"/>
      <c r="OKA7" s="111"/>
      <c r="OKB7" s="111"/>
      <c r="OKC7" s="111"/>
      <c r="OKD7" s="111"/>
      <c r="OKE7" s="111"/>
      <c r="OKF7" s="111"/>
      <c r="OKG7" s="111"/>
      <c r="OKH7" s="111"/>
      <c r="OKI7" s="111"/>
      <c r="OKJ7" s="111"/>
      <c r="OKK7" s="111"/>
      <c r="OKL7" s="111"/>
      <c r="OKM7" s="111"/>
      <c r="OKN7" s="111"/>
      <c r="OKO7" s="111"/>
      <c r="OKP7" s="111"/>
      <c r="OKQ7" s="111"/>
      <c r="OKR7" s="111"/>
      <c r="OKS7" s="111"/>
      <c r="OKT7" s="111"/>
      <c r="OKU7" s="111"/>
      <c r="OKV7" s="111"/>
      <c r="OKW7" s="111"/>
      <c r="OKX7" s="111"/>
      <c r="OKY7" s="111"/>
      <c r="OKZ7" s="111"/>
      <c r="OLA7" s="111"/>
      <c r="OLB7" s="111"/>
      <c r="OLC7" s="111"/>
      <c r="OLD7" s="111"/>
      <c r="OLE7" s="111"/>
      <c r="OLF7" s="111"/>
      <c r="OLG7" s="111"/>
      <c r="OLH7" s="111"/>
      <c r="OLI7" s="111"/>
      <c r="OLJ7" s="111"/>
      <c r="OLK7" s="111"/>
      <c r="OLL7" s="111"/>
      <c r="OLM7" s="111"/>
      <c r="OLN7" s="111"/>
      <c r="OLO7" s="111"/>
      <c r="OLP7" s="111"/>
      <c r="OLQ7" s="111"/>
      <c r="OLR7" s="111"/>
      <c r="OLS7" s="111"/>
      <c r="OLT7" s="111"/>
      <c r="OLU7" s="111"/>
      <c r="OLV7" s="111"/>
      <c r="OLW7" s="111"/>
      <c r="OLX7" s="111"/>
      <c r="OLY7" s="111"/>
      <c r="OLZ7" s="111"/>
      <c r="OMA7" s="111"/>
      <c r="OMB7" s="111"/>
      <c r="OMC7" s="111"/>
      <c r="OMD7" s="111"/>
      <c r="OME7" s="111"/>
      <c r="OMF7" s="111"/>
      <c r="OMG7" s="111"/>
      <c r="OMH7" s="111"/>
      <c r="OMI7" s="111"/>
      <c r="OMJ7" s="111"/>
      <c r="OMK7" s="111"/>
      <c r="OML7" s="111"/>
      <c r="OMM7" s="111"/>
      <c r="OMN7" s="111"/>
      <c r="OMO7" s="111"/>
      <c r="OMP7" s="111"/>
      <c r="OMQ7" s="111"/>
      <c r="OMR7" s="111"/>
      <c r="OMS7" s="111"/>
      <c r="OMT7" s="111"/>
      <c r="OMU7" s="111"/>
      <c r="OMV7" s="111"/>
      <c r="OMW7" s="111"/>
      <c r="OMX7" s="111"/>
      <c r="OMY7" s="111"/>
      <c r="OMZ7" s="111"/>
      <c r="ONA7" s="111"/>
      <c r="ONB7" s="111"/>
      <c r="ONC7" s="111"/>
      <c r="OND7" s="111"/>
      <c r="ONE7" s="111"/>
      <c r="ONF7" s="111"/>
      <c r="ONG7" s="111"/>
      <c r="ONH7" s="111"/>
      <c r="ONI7" s="111"/>
      <c r="ONJ7" s="111"/>
      <c r="ONK7" s="111"/>
      <c r="ONL7" s="111"/>
      <c r="ONM7" s="111"/>
      <c r="ONN7" s="111"/>
      <c r="ONO7" s="111"/>
      <c r="ONP7" s="111"/>
      <c r="ONQ7" s="111"/>
      <c r="ONR7" s="111"/>
      <c r="ONS7" s="111"/>
      <c r="ONT7" s="111"/>
      <c r="ONU7" s="111"/>
      <c r="ONV7" s="111"/>
      <c r="ONW7" s="111"/>
      <c r="ONX7" s="111"/>
      <c r="ONY7" s="111"/>
      <c r="ONZ7" s="111"/>
      <c r="OOA7" s="111"/>
      <c r="OOB7" s="111"/>
      <c r="OOC7" s="111"/>
      <c r="OOD7" s="111"/>
      <c r="OOE7" s="111"/>
      <c r="OOF7" s="111"/>
      <c r="OOG7" s="111"/>
      <c r="OOH7" s="111"/>
      <c r="OOI7" s="111"/>
      <c r="OOJ7" s="111"/>
      <c r="OOK7" s="111"/>
      <c r="OOL7" s="111"/>
      <c r="OOM7" s="111"/>
      <c r="OON7" s="111"/>
      <c r="OOO7" s="111"/>
      <c r="OOP7" s="111"/>
      <c r="OOQ7" s="111"/>
      <c r="OOR7" s="111"/>
      <c r="OOS7" s="111"/>
      <c r="OOT7" s="111"/>
      <c r="OOU7" s="111"/>
      <c r="OOV7" s="111"/>
      <c r="OOW7" s="111"/>
      <c r="OOX7" s="111"/>
      <c r="OOY7" s="111"/>
      <c r="OOZ7" s="111"/>
      <c r="OPA7" s="111"/>
      <c r="OPB7" s="111"/>
      <c r="OPC7" s="111"/>
      <c r="OPD7" s="111"/>
      <c r="OPE7" s="111"/>
      <c r="OPF7" s="111"/>
      <c r="OPG7" s="111"/>
      <c r="OPH7" s="111"/>
      <c r="OPI7" s="111"/>
      <c r="OPJ7" s="111"/>
      <c r="OPK7" s="111"/>
      <c r="OPL7" s="111"/>
      <c r="OPM7" s="111"/>
      <c r="OPN7" s="111"/>
      <c r="OPO7" s="111"/>
      <c r="OPP7" s="111"/>
      <c r="OPQ7" s="111"/>
      <c r="OPR7" s="111"/>
      <c r="OPS7" s="111"/>
      <c r="OPT7" s="111"/>
      <c r="OPU7" s="111"/>
      <c r="OPV7" s="111"/>
      <c r="OPW7" s="111"/>
      <c r="OPX7" s="111"/>
      <c r="OPY7" s="111"/>
      <c r="OPZ7" s="111"/>
      <c r="OQA7" s="111"/>
      <c r="OQB7" s="111"/>
      <c r="OQC7" s="111"/>
      <c r="OQD7" s="111"/>
      <c r="OQE7" s="111"/>
      <c r="OQF7" s="111"/>
      <c r="OQG7" s="111"/>
      <c r="OQH7" s="111"/>
      <c r="OQI7" s="111"/>
      <c r="OQJ7" s="111"/>
      <c r="OQK7" s="111"/>
      <c r="OQL7" s="111"/>
      <c r="OQM7" s="111"/>
      <c r="OQN7" s="111"/>
      <c r="OQO7" s="111"/>
      <c r="OQP7" s="111"/>
      <c r="OQQ7" s="111"/>
      <c r="OQR7" s="111"/>
      <c r="OQS7" s="111"/>
      <c r="OQT7" s="111"/>
      <c r="OQU7" s="111"/>
      <c r="OQV7" s="111"/>
      <c r="OQW7" s="111"/>
      <c r="OQX7" s="111"/>
      <c r="OQY7" s="111"/>
      <c r="OQZ7" s="111"/>
      <c r="ORA7" s="111"/>
      <c r="ORB7" s="111"/>
      <c r="ORC7" s="111"/>
      <c r="ORD7" s="111"/>
      <c r="ORE7" s="111"/>
      <c r="ORF7" s="111"/>
      <c r="ORG7" s="111"/>
      <c r="ORH7" s="111"/>
      <c r="ORI7" s="111"/>
      <c r="ORJ7" s="111"/>
      <c r="ORK7" s="111"/>
      <c r="ORL7" s="111"/>
      <c r="ORM7" s="111"/>
      <c r="ORN7" s="111"/>
      <c r="ORO7" s="111"/>
      <c r="ORP7" s="111"/>
      <c r="ORQ7" s="111"/>
      <c r="ORR7" s="111"/>
      <c r="ORS7" s="111"/>
      <c r="ORT7" s="111"/>
      <c r="ORU7" s="111"/>
      <c r="ORV7" s="111"/>
      <c r="ORW7" s="111"/>
      <c r="ORX7" s="111"/>
      <c r="ORY7" s="111"/>
      <c r="ORZ7" s="111"/>
      <c r="OSA7" s="111"/>
      <c r="OSB7" s="111"/>
      <c r="OSC7" s="111"/>
      <c r="OSD7" s="111"/>
      <c r="OSE7" s="111"/>
      <c r="OSF7" s="111"/>
      <c r="OSG7" s="111"/>
      <c r="OSH7" s="111"/>
      <c r="OSI7" s="111"/>
      <c r="OSJ7" s="111"/>
      <c r="OSK7" s="111"/>
      <c r="OSL7" s="111"/>
      <c r="OSM7" s="111"/>
      <c r="OSN7" s="111"/>
      <c r="OSO7" s="111"/>
      <c r="OSP7" s="111"/>
      <c r="OSQ7" s="111"/>
      <c r="OSR7" s="111"/>
      <c r="OSS7" s="111"/>
      <c r="OST7" s="111"/>
      <c r="OSU7" s="111"/>
      <c r="OSV7" s="111"/>
      <c r="OSW7" s="111"/>
      <c r="OSX7" s="111"/>
      <c r="OSY7" s="111"/>
      <c r="OSZ7" s="111"/>
      <c r="OTA7" s="111"/>
      <c r="OTB7" s="111"/>
      <c r="OTC7" s="111"/>
      <c r="OTD7" s="111"/>
      <c r="OTE7" s="111"/>
      <c r="OTF7" s="111"/>
      <c r="OTG7" s="111"/>
      <c r="OTH7" s="111"/>
      <c r="OTI7" s="111"/>
      <c r="OTJ7" s="111"/>
      <c r="OTK7" s="111"/>
      <c r="OTL7" s="111"/>
      <c r="OTM7" s="111"/>
      <c r="OTN7" s="111"/>
      <c r="OTO7" s="111"/>
      <c r="OTP7" s="111"/>
      <c r="OTQ7" s="111"/>
      <c r="OTR7" s="111"/>
      <c r="OTS7" s="111"/>
      <c r="OTT7" s="111"/>
      <c r="OTU7" s="111"/>
      <c r="OTV7" s="111"/>
      <c r="OTW7" s="111"/>
      <c r="OTX7" s="111"/>
      <c r="OTY7" s="111"/>
      <c r="OTZ7" s="111"/>
      <c r="OUA7" s="111"/>
      <c r="OUB7" s="111"/>
      <c r="OUC7" s="111"/>
      <c r="OUD7" s="111"/>
      <c r="OUE7" s="111"/>
      <c r="OUF7" s="111"/>
      <c r="OUG7" s="111"/>
      <c r="OUH7" s="111"/>
      <c r="OUI7" s="111"/>
      <c r="OUJ7" s="111"/>
      <c r="OUK7" s="111"/>
      <c r="OUL7" s="111"/>
      <c r="OUM7" s="111"/>
      <c r="OUN7" s="111"/>
      <c r="OUO7" s="111"/>
      <c r="OUP7" s="111"/>
      <c r="OUQ7" s="111"/>
      <c r="OUR7" s="111"/>
      <c r="OUS7" s="111"/>
      <c r="OUT7" s="111"/>
      <c r="OUU7" s="111"/>
      <c r="OUV7" s="111"/>
      <c r="OUW7" s="111"/>
      <c r="OUX7" s="111"/>
      <c r="OUY7" s="111"/>
      <c r="OUZ7" s="111"/>
      <c r="OVA7" s="111"/>
      <c r="OVB7" s="111"/>
      <c r="OVC7" s="111"/>
      <c r="OVD7" s="111"/>
      <c r="OVE7" s="111"/>
      <c r="OVF7" s="111"/>
      <c r="OVG7" s="111"/>
      <c r="OVH7" s="111"/>
      <c r="OVI7" s="111"/>
      <c r="OVJ7" s="111"/>
      <c r="OVK7" s="111"/>
      <c r="OVL7" s="111"/>
      <c r="OVM7" s="111"/>
      <c r="OVN7" s="111"/>
      <c r="OVO7" s="111"/>
      <c r="OVP7" s="111"/>
      <c r="OVQ7" s="111"/>
      <c r="OVR7" s="111"/>
      <c r="OVS7" s="111"/>
      <c r="OVT7" s="111"/>
      <c r="OVU7" s="111"/>
      <c r="OVV7" s="111"/>
      <c r="OVW7" s="111"/>
      <c r="OVX7" s="111"/>
      <c r="OVY7" s="111"/>
      <c r="OVZ7" s="111"/>
      <c r="OWA7" s="111"/>
      <c r="OWB7" s="111"/>
      <c r="OWC7" s="111"/>
      <c r="OWD7" s="111"/>
      <c r="OWE7" s="111"/>
      <c r="OWF7" s="111"/>
      <c r="OWG7" s="111"/>
      <c r="OWH7" s="111"/>
      <c r="OWI7" s="111"/>
      <c r="OWJ7" s="111"/>
      <c r="OWK7" s="111"/>
      <c r="OWL7" s="111"/>
      <c r="OWM7" s="111"/>
      <c r="OWN7" s="111"/>
      <c r="OWO7" s="111"/>
      <c r="OWP7" s="111"/>
      <c r="OWQ7" s="111"/>
      <c r="OWR7" s="111"/>
      <c r="OWS7" s="111"/>
      <c r="OWT7" s="111"/>
      <c r="OWU7" s="111"/>
      <c r="OWV7" s="111"/>
      <c r="OWW7" s="111"/>
      <c r="OWX7" s="111"/>
      <c r="OWY7" s="111"/>
      <c r="OWZ7" s="111"/>
      <c r="OXA7" s="111"/>
      <c r="OXB7" s="111"/>
      <c r="OXC7" s="111"/>
      <c r="OXD7" s="111"/>
      <c r="OXE7" s="111"/>
      <c r="OXF7" s="111"/>
      <c r="OXG7" s="111"/>
      <c r="OXH7" s="111"/>
      <c r="OXI7" s="111"/>
      <c r="OXJ7" s="111"/>
      <c r="OXK7" s="111"/>
      <c r="OXL7" s="111"/>
      <c r="OXM7" s="111"/>
      <c r="OXN7" s="111"/>
      <c r="OXO7" s="111"/>
      <c r="OXP7" s="111"/>
      <c r="OXQ7" s="111"/>
      <c r="OXR7" s="111"/>
      <c r="OXS7" s="111"/>
      <c r="OXT7" s="111"/>
      <c r="OXU7" s="111"/>
      <c r="OXV7" s="111"/>
      <c r="OXW7" s="111"/>
      <c r="OXX7" s="111"/>
      <c r="OXY7" s="111"/>
      <c r="OXZ7" s="111"/>
      <c r="OYA7" s="111"/>
      <c r="OYB7" s="111"/>
      <c r="OYC7" s="111"/>
      <c r="OYD7" s="111"/>
      <c r="OYE7" s="111"/>
      <c r="OYF7" s="111"/>
      <c r="OYG7" s="111"/>
      <c r="OYH7" s="111"/>
      <c r="OYI7" s="111"/>
      <c r="OYJ7" s="111"/>
      <c r="OYK7" s="111"/>
      <c r="OYL7" s="111"/>
      <c r="OYM7" s="111"/>
      <c r="OYN7" s="111"/>
      <c r="OYO7" s="111"/>
      <c r="OYP7" s="111"/>
      <c r="OYQ7" s="111"/>
      <c r="OYR7" s="111"/>
      <c r="OYS7" s="111"/>
      <c r="OYT7" s="111"/>
      <c r="OYU7" s="111"/>
      <c r="OYV7" s="111"/>
      <c r="OYW7" s="111"/>
      <c r="OYX7" s="111"/>
      <c r="OYY7" s="111"/>
      <c r="OYZ7" s="111"/>
      <c r="OZA7" s="111"/>
      <c r="OZB7" s="111"/>
      <c r="OZC7" s="111"/>
      <c r="OZD7" s="111"/>
      <c r="OZE7" s="111"/>
      <c r="OZF7" s="111"/>
      <c r="OZG7" s="111"/>
      <c r="OZH7" s="111"/>
      <c r="OZI7" s="111"/>
      <c r="OZJ7" s="111"/>
      <c r="OZK7" s="111"/>
      <c r="OZL7" s="111"/>
      <c r="OZM7" s="111"/>
      <c r="OZN7" s="111"/>
      <c r="OZO7" s="111"/>
      <c r="OZP7" s="111"/>
      <c r="OZQ7" s="111"/>
      <c r="OZR7" s="111"/>
      <c r="OZS7" s="111"/>
      <c r="OZT7" s="111"/>
      <c r="OZU7" s="111"/>
      <c r="OZV7" s="111"/>
      <c r="OZW7" s="111"/>
      <c r="OZX7" s="111"/>
      <c r="OZY7" s="111"/>
      <c r="OZZ7" s="111"/>
      <c r="PAA7" s="111"/>
      <c r="PAB7" s="111"/>
      <c r="PAC7" s="111"/>
      <c r="PAD7" s="111"/>
      <c r="PAE7" s="111"/>
      <c r="PAF7" s="111"/>
      <c r="PAG7" s="111"/>
      <c r="PAH7" s="111"/>
      <c r="PAI7" s="111"/>
      <c r="PAJ7" s="111"/>
      <c r="PAK7" s="111"/>
      <c r="PAL7" s="111"/>
      <c r="PAM7" s="111"/>
      <c r="PAN7" s="111"/>
      <c r="PAO7" s="111"/>
      <c r="PAP7" s="111"/>
      <c r="PAQ7" s="111"/>
      <c r="PAR7" s="111"/>
      <c r="PAS7" s="111"/>
      <c r="PAT7" s="111"/>
      <c r="PAU7" s="111"/>
      <c r="PAV7" s="111"/>
      <c r="PAW7" s="111"/>
      <c r="PAX7" s="111"/>
      <c r="PAY7" s="111"/>
      <c r="PAZ7" s="111"/>
      <c r="PBA7" s="111"/>
      <c r="PBB7" s="111"/>
      <c r="PBC7" s="111"/>
      <c r="PBD7" s="111"/>
      <c r="PBE7" s="111"/>
      <c r="PBF7" s="111"/>
      <c r="PBG7" s="111"/>
      <c r="PBH7" s="111"/>
      <c r="PBI7" s="111"/>
      <c r="PBJ7" s="111"/>
      <c r="PBK7" s="111"/>
      <c r="PBL7" s="111"/>
      <c r="PBM7" s="111"/>
      <c r="PBN7" s="111"/>
      <c r="PBO7" s="111"/>
      <c r="PBP7" s="111"/>
      <c r="PBQ7" s="111"/>
      <c r="PBR7" s="111"/>
      <c r="PBS7" s="111"/>
      <c r="PBT7" s="111"/>
      <c r="PBU7" s="111"/>
      <c r="PBV7" s="111"/>
      <c r="PBW7" s="111"/>
      <c r="PBX7" s="111"/>
      <c r="PBY7" s="111"/>
      <c r="PBZ7" s="111"/>
      <c r="PCA7" s="111"/>
      <c r="PCB7" s="111"/>
      <c r="PCC7" s="111"/>
      <c r="PCD7" s="111"/>
      <c r="PCE7" s="111"/>
      <c r="PCF7" s="111"/>
      <c r="PCG7" s="111"/>
      <c r="PCH7" s="111"/>
      <c r="PCI7" s="111"/>
      <c r="PCJ7" s="111"/>
      <c r="PCK7" s="111"/>
      <c r="PCL7" s="111"/>
      <c r="PCM7" s="111"/>
      <c r="PCN7" s="111"/>
      <c r="PCO7" s="111"/>
      <c r="PCP7" s="111"/>
      <c r="PCQ7" s="111"/>
      <c r="PCR7" s="111"/>
      <c r="PCS7" s="111"/>
      <c r="PCT7" s="111"/>
      <c r="PCU7" s="111"/>
      <c r="PCV7" s="111"/>
      <c r="PCW7" s="111"/>
      <c r="PCX7" s="111"/>
      <c r="PCY7" s="111"/>
      <c r="PCZ7" s="111"/>
      <c r="PDA7" s="111"/>
      <c r="PDB7" s="111"/>
      <c r="PDC7" s="111"/>
      <c r="PDD7" s="111"/>
      <c r="PDE7" s="111"/>
      <c r="PDF7" s="111"/>
      <c r="PDG7" s="111"/>
      <c r="PDH7" s="111"/>
      <c r="PDI7" s="111"/>
      <c r="PDJ7" s="111"/>
      <c r="PDK7" s="111"/>
      <c r="PDL7" s="111"/>
      <c r="PDM7" s="111"/>
      <c r="PDN7" s="111"/>
      <c r="PDO7" s="111"/>
      <c r="PDP7" s="111"/>
      <c r="PDQ7" s="111"/>
      <c r="PDR7" s="111"/>
      <c r="PDS7" s="111"/>
      <c r="PDT7" s="111"/>
      <c r="PDU7" s="111"/>
      <c r="PDV7" s="111"/>
      <c r="PDW7" s="111"/>
      <c r="PDX7" s="111"/>
      <c r="PDY7" s="111"/>
      <c r="PDZ7" s="111"/>
      <c r="PEA7" s="111"/>
      <c r="PEB7" s="111"/>
      <c r="PEC7" s="111"/>
      <c r="PED7" s="111"/>
      <c r="PEE7" s="111"/>
      <c r="PEF7" s="111"/>
      <c r="PEG7" s="111"/>
      <c r="PEH7" s="111"/>
      <c r="PEI7" s="111"/>
      <c r="PEJ7" s="111"/>
      <c r="PEK7" s="111"/>
      <c r="PEL7" s="111"/>
      <c r="PEM7" s="111"/>
      <c r="PEN7" s="111"/>
      <c r="PEO7" s="111"/>
      <c r="PEP7" s="111"/>
      <c r="PEQ7" s="111"/>
      <c r="PER7" s="111"/>
      <c r="PES7" s="111"/>
      <c r="PET7" s="111"/>
      <c r="PEU7" s="111"/>
      <c r="PEV7" s="111"/>
      <c r="PEW7" s="111"/>
      <c r="PEX7" s="111"/>
      <c r="PEY7" s="111"/>
      <c r="PEZ7" s="111"/>
      <c r="PFA7" s="111"/>
      <c r="PFB7" s="111"/>
      <c r="PFC7" s="111"/>
      <c r="PFD7" s="111"/>
      <c r="PFE7" s="111"/>
      <c r="PFF7" s="111"/>
      <c r="PFG7" s="111"/>
      <c r="PFH7" s="111"/>
      <c r="PFI7" s="111"/>
      <c r="PFJ7" s="111"/>
      <c r="PFK7" s="111"/>
      <c r="PFL7" s="111"/>
      <c r="PFM7" s="111"/>
      <c r="PFN7" s="111"/>
      <c r="PFO7" s="111"/>
      <c r="PFP7" s="111"/>
      <c r="PFQ7" s="111"/>
      <c r="PFR7" s="111"/>
      <c r="PFS7" s="111"/>
      <c r="PFT7" s="111"/>
      <c r="PFU7" s="111"/>
      <c r="PFV7" s="111"/>
      <c r="PFW7" s="111"/>
      <c r="PFX7" s="111"/>
      <c r="PFY7" s="111"/>
      <c r="PFZ7" s="111"/>
      <c r="PGA7" s="111"/>
      <c r="PGB7" s="111"/>
      <c r="PGC7" s="111"/>
      <c r="PGD7" s="111"/>
      <c r="PGE7" s="111"/>
      <c r="PGF7" s="111"/>
      <c r="PGG7" s="111"/>
      <c r="PGH7" s="111"/>
      <c r="PGI7" s="111"/>
      <c r="PGJ7" s="111"/>
      <c r="PGK7" s="111"/>
      <c r="PGL7" s="111"/>
      <c r="PGM7" s="111"/>
      <c r="PGN7" s="111"/>
      <c r="PGO7" s="111"/>
      <c r="PGP7" s="111"/>
      <c r="PGQ7" s="111"/>
      <c r="PGR7" s="111"/>
      <c r="PGS7" s="111"/>
      <c r="PGT7" s="111"/>
      <c r="PGU7" s="111"/>
      <c r="PGV7" s="111"/>
      <c r="PGW7" s="111"/>
      <c r="PGX7" s="111"/>
      <c r="PGY7" s="111"/>
      <c r="PGZ7" s="111"/>
      <c r="PHA7" s="111"/>
      <c r="PHB7" s="111"/>
      <c r="PHC7" s="111"/>
      <c r="PHD7" s="111"/>
      <c r="PHE7" s="111"/>
      <c r="PHF7" s="111"/>
      <c r="PHG7" s="111"/>
      <c r="PHH7" s="111"/>
      <c r="PHI7" s="111"/>
      <c r="PHJ7" s="111"/>
      <c r="PHK7" s="111"/>
      <c r="PHL7" s="111"/>
      <c r="PHM7" s="111"/>
      <c r="PHN7" s="111"/>
      <c r="PHO7" s="111"/>
      <c r="PHP7" s="111"/>
      <c r="PHQ7" s="111"/>
      <c r="PHR7" s="111"/>
      <c r="PHS7" s="111"/>
      <c r="PHT7" s="111"/>
      <c r="PHU7" s="111"/>
      <c r="PHV7" s="111"/>
      <c r="PHW7" s="111"/>
      <c r="PHX7" s="111"/>
      <c r="PHY7" s="111"/>
      <c r="PHZ7" s="111"/>
      <c r="PIA7" s="111"/>
      <c r="PIB7" s="111"/>
      <c r="PIC7" s="111"/>
      <c r="PID7" s="111"/>
      <c r="PIE7" s="111"/>
      <c r="PIF7" s="111"/>
      <c r="PIG7" s="111"/>
      <c r="PIH7" s="111"/>
      <c r="PII7" s="111"/>
      <c r="PIJ7" s="111"/>
      <c r="PIK7" s="111"/>
      <c r="PIL7" s="111"/>
      <c r="PIM7" s="111"/>
      <c r="PIN7" s="111"/>
      <c r="PIO7" s="111"/>
      <c r="PIP7" s="111"/>
      <c r="PIQ7" s="111"/>
      <c r="PIR7" s="111"/>
      <c r="PIS7" s="111"/>
      <c r="PIT7" s="111"/>
      <c r="PIU7" s="111"/>
      <c r="PIV7" s="111"/>
      <c r="PIW7" s="111"/>
      <c r="PIX7" s="111"/>
      <c r="PIY7" s="111"/>
      <c r="PIZ7" s="111"/>
      <c r="PJA7" s="111"/>
      <c r="PJB7" s="111"/>
      <c r="PJC7" s="111"/>
      <c r="PJD7" s="111"/>
      <c r="PJE7" s="111"/>
      <c r="PJF7" s="111"/>
      <c r="PJG7" s="111"/>
      <c r="PJH7" s="111"/>
      <c r="PJI7" s="111"/>
      <c r="PJJ7" s="111"/>
      <c r="PJK7" s="111"/>
      <c r="PJL7" s="111"/>
      <c r="PJM7" s="111"/>
      <c r="PJN7" s="111"/>
      <c r="PJO7" s="111"/>
      <c r="PJP7" s="111"/>
      <c r="PJQ7" s="111"/>
      <c r="PJR7" s="111"/>
      <c r="PJS7" s="111"/>
      <c r="PJT7" s="111"/>
      <c r="PJU7" s="111"/>
      <c r="PJV7" s="111"/>
      <c r="PJW7" s="111"/>
      <c r="PJX7" s="111"/>
      <c r="PJY7" s="111"/>
      <c r="PJZ7" s="111"/>
      <c r="PKA7" s="111"/>
      <c r="PKB7" s="111"/>
      <c r="PKC7" s="111"/>
      <c r="PKD7" s="111"/>
      <c r="PKE7" s="111"/>
      <c r="PKF7" s="111"/>
      <c r="PKG7" s="111"/>
      <c r="PKH7" s="111"/>
      <c r="PKI7" s="111"/>
      <c r="PKJ7" s="111"/>
      <c r="PKK7" s="111"/>
      <c r="PKL7" s="111"/>
      <c r="PKM7" s="111"/>
      <c r="PKN7" s="111"/>
      <c r="PKO7" s="111"/>
      <c r="PKP7" s="111"/>
      <c r="PKQ7" s="111"/>
      <c r="PKR7" s="111"/>
      <c r="PKS7" s="111"/>
      <c r="PKT7" s="111"/>
      <c r="PKU7" s="111"/>
      <c r="PKV7" s="111"/>
      <c r="PKW7" s="111"/>
      <c r="PKX7" s="111"/>
      <c r="PKY7" s="111"/>
      <c r="PKZ7" s="111"/>
      <c r="PLA7" s="111"/>
      <c r="PLB7" s="111"/>
      <c r="PLC7" s="111"/>
      <c r="PLD7" s="111"/>
      <c r="PLE7" s="111"/>
      <c r="PLF7" s="111"/>
      <c r="PLG7" s="111"/>
      <c r="PLH7" s="111"/>
      <c r="PLI7" s="111"/>
      <c r="PLJ7" s="111"/>
      <c r="PLK7" s="111"/>
      <c r="PLL7" s="111"/>
      <c r="PLM7" s="111"/>
      <c r="PLN7" s="111"/>
      <c r="PLO7" s="111"/>
      <c r="PLP7" s="111"/>
      <c r="PLQ7" s="111"/>
      <c r="PLR7" s="111"/>
      <c r="PLS7" s="111"/>
      <c r="PLT7" s="111"/>
      <c r="PLU7" s="111"/>
      <c r="PLV7" s="111"/>
      <c r="PLW7" s="111"/>
      <c r="PLX7" s="111"/>
      <c r="PLY7" s="111"/>
      <c r="PLZ7" s="111"/>
      <c r="PMA7" s="111"/>
      <c r="PMB7" s="111"/>
      <c r="PMC7" s="111"/>
      <c r="PMD7" s="111"/>
      <c r="PME7" s="111"/>
      <c r="PMF7" s="111"/>
      <c r="PMG7" s="111"/>
      <c r="PMH7" s="111"/>
      <c r="PMI7" s="111"/>
      <c r="PMJ7" s="111"/>
      <c r="PMK7" s="111"/>
      <c r="PML7" s="111"/>
      <c r="PMM7" s="111"/>
      <c r="PMN7" s="111"/>
      <c r="PMO7" s="111"/>
      <c r="PMP7" s="111"/>
      <c r="PMQ7" s="111"/>
      <c r="PMR7" s="111"/>
      <c r="PMS7" s="111"/>
      <c r="PMT7" s="111"/>
      <c r="PMU7" s="111"/>
      <c r="PMV7" s="111"/>
      <c r="PMW7" s="111"/>
      <c r="PMX7" s="111"/>
      <c r="PMY7" s="111"/>
      <c r="PMZ7" s="111"/>
      <c r="PNA7" s="111"/>
      <c r="PNB7" s="111"/>
      <c r="PNC7" s="111"/>
      <c r="PND7" s="111"/>
      <c r="PNE7" s="111"/>
      <c r="PNF7" s="111"/>
      <c r="PNG7" s="111"/>
      <c r="PNH7" s="111"/>
      <c r="PNI7" s="111"/>
      <c r="PNJ7" s="111"/>
      <c r="PNK7" s="111"/>
      <c r="PNL7" s="111"/>
      <c r="PNM7" s="111"/>
      <c r="PNN7" s="111"/>
      <c r="PNO7" s="111"/>
      <c r="PNP7" s="111"/>
      <c r="PNQ7" s="111"/>
      <c r="PNR7" s="111"/>
      <c r="PNS7" s="111"/>
      <c r="PNT7" s="111"/>
      <c r="PNU7" s="111"/>
      <c r="PNV7" s="111"/>
      <c r="PNW7" s="111"/>
      <c r="PNX7" s="111"/>
      <c r="PNY7" s="111"/>
      <c r="PNZ7" s="111"/>
      <c r="POA7" s="111"/>
      <c r="POB7" s="111"/>
      <c r="POC7" s="111"/>
      <c r="POD7" s="111"/>
      <c r="POE7" s="111"/>
      <c r="POF7" s="111"/>
      <c r="POG7" s="111"/>
      <c r="POH7" s="111"/>
      <c r="POI7" s="111"/>
      <c r="POJ7" s="111"/>
      <c r="POK7" s="111"/>
      <c r="POL7" s="111"/>
      <c r="POM7" s="111"/>
      <c r="PON7" s="111"/>
      <c r="POO7" s="111"/>
      <c r="POP7" s="111"/>
      <c r="POQ7" s="111"/>
      <c r="POR7" s="111"/>
      <c r="POS7" s="111"/>
      <c r="POT7" s="111"/>
      <c r="POU7" s="111"/>
      <c r="POV7" s="111"/>
      <c r="POW7" s="111"/>
      <c r="POX7" s="111"/>
      <c r="POY7" s="111"/>
      <c r="POZ7" s="111"/>
      <c r="PPA7" s="111"/>
      <c r="PPB7" s="111"/>
      <c r="PPC7" s="111"/>
      <c r="PPD7" s="111"/>
      <c r="PPE7" s="111"/>
      <c r="PPF7" s="111"/>
      <c r="PPG7" s="111"/>
      <c r="PPH7" s="111"/>
      <c r="PPI7" s="111"/>
      <c r="PPJ7" s="111"/>
      <c r="PPK7" s="111"/>
      <c r="PPL7" s="111"/>
      <c r="PPM7" s="111"/>
      <c r="PPN7" s="111"/>
      <c r="PPO7" s="111"/>
      <c r="PPP7" s="111"/>
      <c r="PPQ7" s="111"/>
      <c r="PPR7" s="111"/>
      <c r="PPS7" s="111"/>
      <c r="PPT7" s="111"/>
      <c r="PPU7" s="111"/>
      <c r="PPV7" s="111"/>
      <c r="PPW7" s="111"/>
      <c r="PPX7" s="111"/>
      <c r="PPY7" s="111"/>
      <c r="PPZ7" s="111"/>
      <c r="PQA7" s="111"/>
      <c r="PQB7" s="111"/>
      <c r="PQC7" s="111"/>
      <c r="PQD7" s="111"/>
      <c r="PQE7" s="111"/>
      <c r="PQF7" s="111"/>
      <c r="PQG7" s="111"/>
      <c r="PQH7" s="111"/>
      <c r="PQI7" s="111"/>
      <c r="PQJ7" s="111"/>
      <c r="PQK7" s="111"/>
      <c r="PQL7" s="111"/>
      <c r="PQM7" s="111"/>
      <c r="PQN7" s="111"/>
      <c r="PQO7" s="111"/>
      <c r="PQP7" s="111"/>
      <c r="PQQ7" s="111"/>
      <c r="PQR7" s="111"/>
      <c r="PQS7" s="111"/>
      <c r="PQT7" s="111"/>
      <c r="PQU7" s="111"/>
      <c r="PQV7" s="111"/>
      <c r="PQW7" s="111"/>
      <c r="PQX7" s="111"/>
      <c r="PQY7" s="111"/>
      <c r="PQZ7" s="111"/>
      <c r="PRA7" s="111"/>
      <c r="PRB7" s="111"/>
      <c r="PRC7" s="111"/>
      <c r="PRD7" s="111"/>
      <c r="PRE7" s="111"/>
      <c r="PRF7" s="111"/>
      <c r="PRG7" s="111"/>
      <c r="PRH7" s="111"/>
      <c r="PRI7" s="111"/>
      <c r="PRJ7" s="111"/>
      <c r="PRK7" s="111"/>
      <c r="PRL7" s="111"/>
      <c r="PRM7" s="111"/>
      <c r="PRN7" s="111"/>
      <c r="PRO7" s="111"/>
      <c r="PRP7" s="111"/>
      <c r="PRQ7" s="111"/>
      <c r="PRR7" s="111"/>
      <c r="PRS7" s="111"/>
      <c r="PRT7" s="111"/>
      <c r="PRU7" s="111"/>
      <c r="PRV7" s="111"/>
      <c r="PRW7" s="111"/>
      <c r="PRX7" s="111"/>
      <c r="PRY7" s="111"/>
      <c r="PRZ7" s="111"/>
      <c r="PSA7" s="111"/>
      <c r="PSB7" s="111"/>
      <c r="PSC7" s="111"/>
      <c r="PSD7" s="111"/>
      <c r="PSE7" s="111"/>
      <c r="PSF7" s="111"/>
      <c r="PSG7" s="111"/>
      <c r="PSH7" s="111"/>
      <c r="PSI7" s="111"/>
      <c r="PSJ7" s="111"/>
      <c r="PSK7" s="111"/>
      <c r="PSL7" s="111"/>
      <c r="PSM7" s="111"/>
      <c r="PSN7" s="111"/>
      <c r="PSO7" s="111"/>
      <c r="PSP7" s="111"/>
      <c r="PSQ7" s="111"/>
      <c r="PSR7" s="111"/>
      <c r="PSS7" s="111"/>
      <c r="PST7" s="111"/>
      <c r="PSU7" s="111"/>
      <c r="PSV7" s="111"/>
      <c r="PSW7" s="111"/>
      <c r="PSX7" s="111"/>
      <c r="PSY7" s="111"/>
      <c r="PSZ7" s="111"/>
      <c r="PTA7" s="111"/>
      <c r="PTB7" s="111"/>
      <c r="PTC7" s="111"/>
      <c r="PTD7" s="111"/>
      <c r="PTE7" s="111"/>
      <c r="PTF7" s="111"/>
      <c r="PTG7" s="111"/>
      <c r="PTH7" s="111"/>
      <c r="PTI7" s="111"/>
      <c r="PTJ7" s="111"/>
      <c r="PTK7" s="111"/>
      <c r="PTL7" s="111"/>
      <c r="PTM7" s="111"/>
      <c r="PTN7" s="111"/>
      <c r="PTO7" s="111"/>
      <c r="PTP7" s="111"/>
      <c r="PTQ7" s="111"/>
      <c r="PTR7" s="111"/>
      <c r="PTS7" s="111"/>
      <c r="PTT7" s="111"/>
      <c r="PTU7" s="111"/>
      <c r="PTV7" s="111"/>
      <c r="PTW7" s="111"/>
      <c r="PTX7" s="111"/>
      <c r="PTY7" s="111"/>
      <c r="PTZ7" s="111"/>
      <c r="PUA7" s="111"/>
      <c r="PUB7" s="111"/>
      <c r="PUC7" s="111"/>
      <c r="PUD7" s="111"/>
      <c r="PUE7" s="111"/>
      <c r="PUF7" s="111"/>
      <c r="PUG7" s="111"/>
      <c r="PUH7" s="111"/>
      <c r="PUI7" s="111"/>
      <c r="PUJ7" s="111"/>
      <c r="PUK7" s="111"/>
      <c r="PUL7" s="111"/>
      <c r="PUM7" s="111"/>
      <c r="PUN7" s="111"/>
      <c r="PUO7" s="111"/>
      <c r="PUP7" s="111"/>
      <c r="PUQ7" s="111"/>
      <c r="PUR7" s="111"/>
      <c r="PUS7" s="111"/>
      <c r="PUT7" s="111"/>
      <c r="PUU7" s="111"/>
      <c r="PUV7" s="111"/>
      <c r="PUW7" s="111"/>
      <c r="PUX7" s="111"/>
      <c r="PUY7" s="111"/>
      <c r="PUZ7" s="111"/>
      <c r="PVA7" s="111"/>
      <c r="PVB7" s="111"/>
      <c r="PVC7" s="111"/>
      <c r="PVD7" s="111"/>
      <c r="PVE7" s="111"/>
      <c r="PVF7" s="111"/>
      <c r="PVG7" s="111"/>
      <c r="PVH7" s="111"/>
      <c r="PVI7" s="111"/>
      <c r="PVJ7" s="111"/>
      <c r="PVK7" s="111"/>
      <c r="PVL7" s="111"/>
      <c r="PVM7" s="111"/>
      <c r="PVN7" s="111"/>
      <c r="PVO7" s="111"/>
      <c r="PVP7" s="111"/>
      <c r="PVQ7" s="111"/>
      <c r="PVR7" s="111"/>
      <c r="PVS7" s="111"/>
      <c r="PVT7" s="111"/>
      <c r="PVU7" s="111"/>
      <c r="PVV7" s="111"/>
      <c r="PVW7" s="111"/>
      <c r="PVX7" s="111"/>
      <c r="PVY7" s="111"/>
      <c r="PVZ7" s="111"/>
      <c r="PWA7" s="111"/>
      <c r="PWB7" s="111"/>
      <c r="PWC7" s="111"/>
      <c r="PWD7" s="111"/>
      <c r="PWE7" s="111"/>
      <c r="PWF7" s="111"/>
      <c r="PWG7" s="111"/>
      <c r="PWH7" s="111"/>
      <c r="PWI7" s="111"/>
      <c r="PWJ7" s="111"/>
      <c r="PWK7" s="111"/>
      <c r="PWL7" s="111"/>
      <c r="PWM7" s="111"/>
      <c r="PWN7" s="111"/>
      <c r="PWO7" s="111"/>
      <c r="PWP7" s="111"/>
      <c r="PWQ7" s="111"/>
      <c r="PWR7" s="111"/>
      <c r="PWS7" s="111"/>
      <c r="PWT7" s="111"/>
      <c r="PWU7" s="111"/>
      <c r="PWV7" s="111"/>
      <c r="PWW7" s="111"/>
      <c r="PWX7" s="111"/>
      <c r="PWY7" s="111"/>
      <c r="PWZ7" s="111"/>
      <c r="PXA7" s="111"/>
      <c r="PXB7" s="111"/>
      <c r="PXC7" s="111"/>
      <c r="PXD7" s="111"/>
      <c r="PXE7" s="111"/>
      <c r="PXF7" s="111"/>
      <c r="PXG7" s="111"/>
      <c r="PXH7" s="111"/>
      <c r="PXI7" s="111"/>
      <c r="PXJ7" s="111"/>
      <c r="PXK7" s="111"/>
      <c r="PXL7" s="111"/>
      <c r="PXM7" s="111"/>
      <c r="PXN7" s="111"/>
      <c r="PXO7" s="111"/>
      <c r="PXP7" s="111"/>
      <c r="PXQ7" s="111"/>
      <c r="PXR7" s="111"/>
      <c r="PXS7" s="111"/>
      <c r="PXT7" s="111"/>
      <c r="PXU7" s="111"/>
      <c r="PXV7" s="111"/>
      <c r="PXW7" s="111"/>
      <c r="PXX7" s="111"/>
      <c r="PXY7" s="111"/>
      <c r="PXZ7" s="111"/>
      <c r="PYA7" s="111"/>
      <c r="PYB7" s="111"/>
      <c r="PYC7" s="111"/>
      <c r="PYD7" s="111"/>
      <c r="PYE7" s="111"/>
      <c r="PYF7" s="111"/>
      <c r="PYG7" s="111"/>
      <c r="PYH7" s="111"/>
      <c r="PYI7" s="111"/>
      <c r="PYJ7" s="111"/>
      <c r="PYK7" s="111"/>
      <c r="PYL7" s="111"/>
      <c r="PYM7" s="111"/>
      <c r="PYN7" s="111"/>
      <c r="PYO7" s="111"/>
      <c r="PYP7" s="111"/>
      <c r="PYQ7" s="111"/>
      <c r="PYR7" s="111"/>
      <c r="PYS7" s="111"/>
      <c r="PYT7" s="111"/>
      <c r="PYU7" s="111"/>
      <c r="PYV7" s="111"/>
      <c r="PYW7" s="111"/>
      <c r="PYX7" s="111"/>
      <c r="PYY7" s="111"/>
      <c r="PYZ7" s="111"/>
      <c r="PZA7" s="111"/>
      <c r="PZB7" s="111"/>
      <c r="PZC7" s="111"/>
      <c r="PZD7" s="111"/>
      <c r="PZE7" s="111"/>
      <c r="PZF7" s="111"/>
      <c r="PZG7" s="111"/>
      <c r="PZH7" s="111"/>
      <c r="PZI7" s="111"/>
      <c r="PZJ7" s="111"/>
      <c r="PZK7" s="111"/>
      <c r="PZL7" s="111"/>
      <c r="PZM7" s="111"/>
      <c r="PZN7" s="111"/>
      <c r="PZO7" s="111"/>
      <c r="PZP7" s="111"/>
      <c r="PZQ7" s="111"/>
      <c r="PZR7" s="111"/>
      <c r="PZS7" s="111"/>
      <c r="PZT7" s="111"/>
      <c r="PZU7" s="111"/>
      <c r="PZV7" s="111"/>
      <c r="PZW7" s="111"/>
      <c r="PZX7" s="111"/>
      <c r="PZY7" s="111"/>
      <c r="PZZ7" s="111"/>
      <c r="QAA7" s="111"/>
      <c r="QAB7" s="111"/>
      <c r="QAC7" s="111"/>
      <c r="QAD7" s="111"/>
      <c r="QAE7" s="111"/>
      <c r="QAF7" s="111"/>
      <c r="QAG7" s="111"/>
      <c r="QAH7" s="111"/>
      <c r="QAI7" s="111"/>
      <c r="QAJ7" s="111"/>
      <c r="QAK7" s="111"/>
      <c r="QAL7" s="111"/>
      <c r="QAM7" s="111"/>
      <c r="QAN7" s="111"/>
      <c r="QAO7" s="111"/>
      <c r="QAP7" s="111"/>
      <c r="QAQ7" s="111"/>
      <c r="QAR7" s="111"/>
      <c r="QAS7" s="111"/>
      <c r="QAT7" s="111"/>
      <c r="QAU7" s="111"/>
      <c r="QAV7" s="111"/>
      <c r="QAW7" s="111"/>
      <c r="QAX7" s="111"/>
      <c r="QAY7" s="111"/>
      <c r="QAZ7" s="111"/>
      <c r="QBA7" s="111"/>
      <c r="QBB7" s="111"/>
      <c r="QBC7" s="111"/>
      <c r="QBD7" s="111"/>
      <c r="QBE7" s="111"/>
      <c r="QBF7" s="111"/>
      <c r="QBG7" s="111"/>
      <c r="QBH7" s="111"/>
      <c r="QBI7" s="111"/>
      <c r="QBJ7" s="111"/>
      <c r="QBK7" s="111"/>
      <c r="QBL7" s="111"/>
      <c r="QBM7" s="111"/>
      <c r="QBN7" s="111"/>
      <c r="QBO7" s="111"/>
      <c r="QBP7" s="111"/>
      <c r="QBQ7" s="111"/>
      <c r="QBR7" s="111"/>
      <c r="QBS7" s="111"/>
      <c r="QBT7" s="111"/>
      <c r="QBU7" s="111"/>
      <c r="QBV7" s="111"/>
      <c r="QBW7" s="111"/>
      <c r="QBX7" s="111"/>
      <c r="QBY7" s="111"/>
      <c r="QBZ7" s="111"/>
      <c r="QCA7" s="111"/>
      <c r="QCB7" s="111"/>
      <c r="QCC7" s="111"/>
      <c r="QCD7" s="111"/>
      <c r="QCE7" s="111"/>
      <c r="QCF7" s="111"/>
      <c r="QCG7" s="111"/>
      <c r="QCH7" s="111"/>
      <c r="QCI7" s="111"/>
      <c r="QCJ7" s="111"/>
      <c r="QCK7" s="111"/>
      <c r="QCL7" s="111"/>
      <c r="QCM7" s="111"/>
      <c r="QCN7" s="111"/>
      <c r="QCO7" s="111"/>
      <c r="QCP7" s="111"/>
      <c r="QCQ7" s="111"/>
      <c r="QCR7" s="111"/>
      <c r="QCS7" s="111"/>
      <c r="QCT7" s="111"/>
      <c r="QCU7" s="111"/>
      <c r="QCV7" s="111"/>
      <c r="QCW7" s="111"/>
      <c r="QCX7" s="111"/>
      <c r="QCY7" s="111"/>
      <c r="QCZ7" s="111"/>
      <c r="QDA7" s="111"/>
      <c r="QDB7" s="111"/>
      <c r="QDC7" s="111"/>
      <c r="QDD7" s="111"/>
      <c r="QDE7" s="111"/>
      <c r="QDF7" s="111"/>
      <c r="QDG7" s="111"/>
      <c r="QDH7" s="111"/>
      <c r="QDI7" s="111"/>
      <c r="QDJ7" s="111"/>
      <c r="QDK7" s="111"/>
      <c r="QDL7" s="111"/>
      <c r="QDM7" s="111"/>
      <c r="QDN7" s="111"/>
      <c r="QDO7" s="111"/>
      <c r="QDP7" s="111"/>
      <c r="QDQ7" s="111"/>
      <c r="QDR7" s="111"/>
      <c r="QDS7" s="111"/>
      <c r="QDT7" s="111"/>
      <c r="QDU7" s="111"/>
      <c r="QDV7" s="111"/>
      <c r="QDW7" s="111"/>
      <c r="QDX7" s="111"/>
      <c r="QDY7" s="111"/>
      <c r="QDZ7" s="111"/>
      <c r="QEA7" s="111"/>
      <c r="QEB7" s="111"/>
      <c r="QEC7" s="111"/>
      <c r="QED7" s="111"/>
      <c r="QEE7" s="111"/>
      <c r="QEF7" s="111"/>
      <c r="QEG7" s="111"/>
      <c r="QEH7" s="111"/>
      <c r="QEI7" s="111"/>
      <c r="QEJ7" s="111"/>
      <c r="QEK7" s="111"/>
      <c r="QEL7" s="111"/>
      <c r="QEM7" s="111"/>
      <c r="QEN7" s="111"/>
      <c r="QEO7" s="111"/>
      <c r="QEP7" s="111"/>
      <c r="QEQ7" s="111"/>
      <c r="QER7" s="111"/>
      <c r="QES7" s="111"/>
      <c r="QET7" s="111"/>
      <c r="QEU7" s="111"/>
      <c r="QEV7" s="111"/>
      <c r="QEW7" s="111"/>
      <c r="QEX7" s="111"/>
      <c r="QEY7" s="111"/>
      <c r="QEZ7" s="111"/>
      <c r="QFA7" s="111"/>
      <c r="QFB7" s="111"/>
      <c r="QFC7" s="111"/>
      <c r="QFD7" s="111"/>
      <c r="QFE7" s="111"/>
      <c r="QFF7" s="111"/>
      <c r="QFG7" s="111"/>
      <c r="QFH7" s="111"/>
      <c r="QFI7" s="111"/>
      <c r="QFJ7" s="111"/>
      <c r="QFK7" s="111"/>
      <c r="QFL7" s="111"/>
      <c r="QFM7" s="111"/>
      <c r="QFN7" s="111"/>
      <c r="QFO7" s="111"/>
      <c r="QFP7" s="111"/>
      <c r="QFQ7" s="111"/>
      <c r="QFR7" s="111"/>
      <c r="QFS7" s="111"/>
      <c r="QFT7" s="111"/>
      <c r="QFU7" s="111"/>
      <c r="QFV7" s="111"/>
      <c r="QFW7" s="111"/>
      <c r="QFX7" s="111"/>
      <c r="QFY7" s="111"/>
      <c r="QFZ7" s="111"/>
      <c r="QGA7" s="111"/>
      <c r="QGB7" s="111"/>
      <c r="QGC7" s="111"/>
      <c r="QGD7" s="111"/>
      <c r="QGE7" s="111"/>
      <c r="QGF7" s="111"/>
      <c r="QGG7" s="111"/>
      <c r="QGH7" s="111"/>
      <c r="QGI7" s="111"/>
      <c r="QGJ7" s="111"/>
      <c r="QGK7" s="111"/>
      <c r="QGL7" s="111"/>
      <c r="QGM7" s="111"/>
      <c r="QGN7" s="111"/>
      <c r="QGO7" s="111"/>
      <c r="QGP7" s="111"/>
      <c r="QGQ7" s="111"/>
      <c r="QGR7" s="111"/>
      <c r="QGS7" s="111"/>
      <c r="QGT7" s="111"/>
      <c r="QGU7" s="111"/>
      <c r="QGV7" s="111"/>
      <c r="QGW7" s="111"/>
      <c r="QGX7" s="111"/>
      <c r="QGY7" s="111"/>
      <c r="QGZ7" s="111"/>
      <c r="QHA7" s="111"/>
      <c r="QHB7" s="111"/>
      <c r="QHC7" s="111"/>
      <c r="QHD7" s="111"/>
      <c r="QHE7" s="111"/>
      <c r="QHF7" s="111"/>
      <c r="QHG7" s="111"/>
      <c r="QHH7" s="111"/>
      <c r="QHI7" s="111"/>
      <c r="QHJ7" s="111"/>
      <c r="QHK7" s="111"/>
      <c r="QHL7" s="111"/>
      <c r="QHM7" s="111"/>
      <c r="QHN7" s="111"/>
      <c r="QHO7" s="111"/>
      <c r="QHP7" s="111"/>
      <c r="QHQ7" s="111"/>
      <c r="QHR7" s="111"/>
      <c r="QHS7" s="111"/>
      <c r="QHT7" s="111"/>
      <c r="QHU7" s="111"/>
      <c r="QHV7" s="111"/>
      <c r="QHW7" s="111"/>
      <c r="QHX7" s="111"/>
      <c r="QHY7" s="111"/>
      <c r="QHZ7" s="111"/>
      <c r="QIA7" s="111"/>
      <c r="QIB7" s="111"/>
      <c r="QIC7" s="111"/>
      <c r="QID7" s="111"/>
      <c r="QIE7" s="111"/>
      <c r="QIF7" s="111"/>
      <c r="QIG7" s="111"/>
      <c r="QIH7" s="111"/>
      <c r="QII7" s="111"/>
      <c r="QIJ7" s="111"/>
      <c r="QIK7" s="111"/>
      <c r="QIL7" s="111"/>
      <c r="QIM7" s="111"/>
      <c r="QIN7" s="111"/>
      <c r="QIO7" s="111"/>
      <c r="QIP7" s="111"/>
      <c r="QIQ7" s="111"/>
      <c r="QIR7" s="111"/>
      <c r="QIS7" s="111"/>
      <c r="QIT7" s="111"/>
      <c r="QIU7" s="111"/>
      <c r="QIV7" s="111"/>
      <c r="QIW7" s="111"/>
      <c r="QIX7" s="111"/>
      <c r="QIY7" s="111"/>
      <c r="QIZ7" s="111"/>
      <c r="QJA7" s="111"/>
      <c r="QJB7" s="111"/>
      <c r="QJC7" s="111"/>
      <c r="QJD7" s="111"/>
      <c r="QJE7" s="111"/>
      <c r="QJF7" s="111"/>
      <c r="QJG7" s="111"/>
      <c r="QJH7" s="111"/>
      <c r="QJI7" s="111"/>
      <c r="QJJ7" s="111"/>
      <c r="QJK7" s="111"/>
      <c r="QJL7" s="111"/>
      <c r="QJM7" s="111"/>
      <c r="QJN7" s="111"/>
      <c r="QJO7" s="111"/>
      <c r="QJP7" s="111"/>
      <c r="QJQ7" s="111"/>
      <c r="QJR7" s="111"/>
      <c r="QJS7" s="111"/>
      <c r="QJT7" s="111"/>
      <c r="QJU7" s="111"/>
      <c r="QJV7" s="111"/>
      <c r="QJW7" s="111"/>
      <c r="QJX7" s="111"/>
      <c r="QJY7" s="111"/>
      <c r="QJZ7" s="111"/>
      <c r="QKA7" s="111"/>
      <c r="QKB7" s="111"/>
      <c r="QKC7" s="111"/>
      <c r="QKD7" s="111"/>
      <c r="QKE7" s="111"/>
      <c r="QKF7" s="111"/>
      <c r="QKG7" s="111"/>
      <c r="QKH7" s="111"/>
      <c r="QKI7" s="111"/>
      <c r="QKJ7" s="111"/>
      <c r="QKK7" s="111"/>
      <c r="QKL7" s="111"/>
      <c r="QKM7" s="111"/>
      <c r="QKN7" s="111"/>
      <c r="QKO7" s="111"/>
      <c r="QKP7" s="111"/>
      <c r="QKQ7" s="111"/>
      <c r="QKR7" s="111"/>
      <c r="QKS7" s="111"/>
      <c r="QKT7" s="111"/>
      <c r="QKU7" s="111"/>
      <c r="QKV7" s="111"/>
      <c r="QKW7" s="111"/>
      <c r="QKX7" s="111"/>
      <c r="QKY7" s="111"/>
      <c r="QKZ7" s="111"/>
      <c r="QLA7" s="111"/>
      <c r="QLB7" s="111"/>
      <c r="QLC7" s="111"/>
      <c r="QLD7" s="111"/>
      <c r="QLE7" s="111"/>
      <c r="QLF7" s="111"/>
      <c r="QLG7" s="111"/>
      <c r="QLH7" s="111"/>
      <c r="QLI7" s="111"/>
      <c r="QLJ7" s="111"/>
      <c r="QLK7" s="111"/>
      <c r="QLL7" s="111"/>
      <c r="QLM7" s="111"/>
      <c r="QLN7" s="111"/>
      <c r="QLO7" s="111"/>
      <c r="QLP7" s="111"/>
      <c r="QLQ7" s="111"/>
      <c r="QLR7" s="111"/>
      <c r="QLS7" s="111"/>
      <c r="QLT7" s="111"/>
      <c r="QLU7" s="111"/>
      <c r="QLV7" s="111"/>
      <c r="QLW7" s="111"/>
      <c r="QLX7" s="111"/>
      <c r="QLY7" s="111"/>
      <c r="QLZ7" s="111"/>
      <c r="QMA7" s="111"/>
      <c r="QMB7" s="111"/>
      <c r="QMC7" s="111"/>
      <c r="QMD7" s="111"/>
      <c r="QME7" s="111"/>
      <c r="QMF7" s="111"/>
      <c r="QMG7" s="111"/>
      <c r="QMH7" s="111"/>
      <c r="QMI7" s="111"/>
      <c r="QMJ7" s="111"/>
      <c r="QMK7" s="111"/>
      <c r="QML7" s="111"/>
      <c r="QMM7" s="111"/>
      <c r="QMN7" s="111"/>
      <c r="QMO7" s="111"/>
      <c r="QMP7" s="111"/>
      <c r="QMQ7" s="111"/>
      <c r="QMR7" s="111"/>
      <c r="QMS7" s="111"/>
      <c r="QMT7" s="111"/>
      <c r="QMU7" s="111"/>
      <c r="QMV7" s="111"/>
      <c r="QMW7" s="111"/>
      <c r="QMX7" s="111"/>
      <c r="QMY7" s="111"/>
      <c r="QMZ7" s="111"/>
      <c r="QNA7" s="111"/>
      <c r="QNB7" s="111"/>
      <c r="QNC7" s="111"/>
      <c r="QND7" s="111"/>
      <c r="QNE7" s="111"/>
      <c r="QNF7" s="111"/>
      <c r="QNG7" s="111"/>
      <c r="QNH7" s="111"/>
      <c r="QNI7" s="111"/>
      <c r="QNJ7" s="111"/>
      <c r="QNK7" s="111"/>
      <c r="QNL7" s="111"/>
      <c r="QNM7" s="111"/>
      <c r="QNN7" s="111"/>
      <c r="QNO7" s="111"/>
      <c r="QNP7" s="111"/>
      <c r="QNQ7" s="111"/>
      <c r="QNR7" s="111"/>
      <c r="QNS7" s="111"/>
      <c r="QNT7" s="111"/>
      <c r="QNU7" s="111"/>
      <c r="QNV7" s="111"/>
      <c r="QNW7" s="111"/>
      <c r="QNX7" s="111"/>
      <c r="QNY7" s="111"/>
      <c r="QNZ7" s="111"/>
      <c r="QOA7" s="111"/>
      <c r="QOB7" s="111"/>
      <c r="QOC7" s="111"/>
      <c r="QOD7" s="111"/>
      <c r="QOE7" s="111"/>
      <c r="QOF7" s="111"/>
      <c r="QOG7" s="111"/>
      <c r="QOH7" s="111"/>
      <c r="QOI7" s="111"/>
      <c r="QOJ7" s="111"/>
      <c r="QOK7" s="111"/>
      <c r="QOL7" s="111"/>
      <c r="QOM7" s="111"/>
      <c r="QON7" s="111"/>
      <c r="QOO7" s="111"/>
      <c r="QOP7" s="111"/>
      <c r="QOQ7" s="111"/>
      <c r="QOR7" s="111"/>
      <c r="QOS7" s="111"/>
      <c r="QOT7" s="111"/>
      <c r="QOU7" s="111"/>
      <c r="QOV7" s="111"/>
      <c r="QOW7" s="111"/>
      <c r="QOX7" s="111"/>
      <c r="QOY7" s="111"/>
      <c r="QOZ7" s="111"/>
      <c r="QPA7" s="111"/>
      <c r="QPB7" s="111"/>
      <c r="QPC7" s="111"/>
      <c r="QPD7" s="111"/>
      <c r="QPE7" s="111"/>
      <c r="QPF7" s="111"/>
      <c r="QPG7" s="111"/>
      <c r="QPH7" s="111"/>
      <c r="QPI7" s="111"/>
      <c r="QPJ7" s="111"/>
      <c r="QPK7" s="111"/>
      <c r="QPL7" s="111"/>
      <c r="QPM7" s="111"/>
      <c r="QPN7" s="111"/>
      <c r="QPO7" s="111"/>
      <c r="QPP7" s="111"/>
      <c r="QPQ7" s="111"/>
      <c r="QPR7" s="111"/>
      <c r="QPS7" s="111"/>
      <c r="QPT7" s="111"/>
      <c r="QPU7" s="111"/>
      <c r="QPV7" s="111"/>
      <c r="QPW7" s="111"/>
      <c r="QPX7" s="111"/>
      <c r="QPY7" s="111"/>
      <c r="QPZ7" s="111"/>
      <c r="QQA7" s="111"/>
      <c r="QQB7" s="111"/>
      <c r="QQC7" s="111"/>
      <c r="QQD7" s="111"/>
      <c r="QQE7" s="111"/>
      <c r="QQF7" s="111"/>
      <c r="QQG7" s="111"/>
      <c r="QQH7" s="111"/>
      <c r="QQI7" s="111"/>
      <c r="QQJ7" s="111"/>
      <c r="QQK7" s="111"/>
      <c r="QQL7" s="111"/>
      <c r="QQM7" s="111"/>
      <c r="QQN7" s="111"/>
      <c r="QQO7" s="111"/>
      <c r="QQP7" s="111"/>
      <c r="QQQ7" s="111"/>
      <c r="QQR7" s="111"/>
      <c r="QQS7" s="111"/>
      <c r="QQT7" s="111"/>
      <c r="QQU7" s="111"/>
      <c r="QQV7" s="111"/>
      <c r="QQW7" s="111"/>
      <c r="QQX7" s="111"/>
      <c r="QQY7" s="111"/>
      <c r="QQZ7" s="111"/>
      <c r="QRA7" s="111"/>
      <c r="QRB7" s="111"/>
      <c r="QRC7" s="111"/>
      <c r="QRD7" s="111"/>
      <c r="QRE7" s="111"/>
      <c r="QRF7" s="111"/>
      <c r="QRG7" s="111"/>
      <c r="QRH7" s="111"/>
      <c r="QRI7" s="111"/>
      <c r="QRJ7" s="111"/>
      <c r="QRK7" s="111"/>
      <c r="QRL7" s="111"/>
      <c r="QRM7" s="111"/>
      <c r="QRN7" s="111"/>
      <c r="QRO7" s="111"/>
      <c r="QRP7" s="111"/>
      <c r="QRQ7" s="111"/>
      <c r="QRR7" s="111"/>
      <c r="QRS7" s="111"/>
      <c r="QRT7" s="111"/>
      <c r="QRU7" s="111"/>
      <c r="QRV7" s="111"/>
      <c r="QRW7" s="111"/>
      <c r="QRX7" s="111"/>
      <c r="QRY7" s="111"/>
      <c r="QRZ7" s="111"/>
      <c r="QSA7" s="111"/>
      <c r="QSB7" s="111"/>
      <c r="QSC7" s="111"/>
      <c r="QSD7" s="111"/>
      <c r="QSE7" s="111"/>
      <c r="QSF7" s="111"/>
      <c r="QSG7" s="111"/>
      <c r="QSH7" s="111"/>
      <c r="QSI7" s="111"/>
      <c r="QSJ7" s="111"/>
      <c r="QSK7" s="111"/>
      <c r="QSL7" s="111"/>
      <c r="QSM7" s="111"/>
      <c r="QSN7" s="111"/>
      <c r="QSO7" s="111"/>
      <c r="QSP7" s="111"/>
      <c r="QSQ7" s="111"/>
      <c r="QSR7" s="111"/>
      <c r="QSS7" s="111"/>
      <c r="QST7" s="111"/>
      <c r="QSU7" s="111"/>
      <c r="QSV7" s="111"/>
      <c r="QSW7" s="111"/>
      <c r="QSX7" s="111"/>
      <c r="QSY7" s="111"/>
      <c r="QSZ7" s="111"/>
      <c r="QTA7" s="111"/>
      <c r="QTB7" s="111"/>
      <c r="QTC7" s="111"/>
      <c r="QTD7" s="111"/>
      <c r="QTE7" s="111"/>
      <c r="QTF7" s="111"/>
      <c r="QTG7" s="111"/>
      <c r="QTH7" s="111"/>
      <c r="QTI7" s="111"/>
      <c r="QTJ7" s="111"/>
      <c r="QTK7" s="111"/>
      <c r="QTL7" s="111"/>
      <c r="QTM7" s="111"/>
      <c r="QTN7" s="111"/>
      <c r="QTO7" s="111"/>
      <c r="QTP7" s="111"/>
      <c r="QTQ7" s="111"/>
      <c r="QTR7" s="111"/>
      <c r="QTS7" s="111"/>
      <c r="QTT7" s="111"/>
      <c r="QTU7" s="111"/>
      <c r="QTV7" s="111"/>
      <c r="QTW7" s="111"/>
      <c r="QTX7" s="111"/>
      <c r="QTY7" s="111"/>
      <c r="QTZ7" s="111"/>
      <c r="QUA7" s="111"/>
      <c r="QUB7" s="111"/>
      <c r="QUC7" s="111"/>
      <c r="QUD7" s="111"/>
      <c r="QUE7" s="111"/>
      <c r="QUF7" s="111"/>
      <c r="QUG7" s="111"/>
      <c r="QUH7" s="111"/>
      <c r="QUI7" s="111"/>
      <c r="QUJ7" s="111"/>
      <c r="QUK7" s="111"/>
      <c r="QUL7" s="111"/>
      <c r="QUM7" s="111"/>
      <c r="QUN7" s="111"/>
      <c r="QUO7" s="111"/>
      <c r="QUP7" s="111"/>
      <c r="QUQ7" s="111"/>
      <c r="QUR7" s="111"/>
      <c r="QUS7" s="111"/>
      <c r="QUT7" s="111"/>
      <c r="QUU7" s="111"/>
      <c r="QUV7" s="111"/>
      <c r="QUW7" s="111"/>
      <c r="QUX7" s="111"/>
      <c r="QUY7" s="111"/>
      <c r="QUZ7" s="111"/>
      <c r="QVA7" s="111"/>
      <c r="QVB7" s="111"/>
      <c r="QVC7" s="111"/>
      <c r="QVD7" s="111"/>
      <c r="QVE7" s="111"/>
      <c r="QVF7" s="111"/>
      <c r="QVG7" s="111"/>
      <c r="QVH7" s="111"/>
      <c r="QVI7" s="111"/>
      <c r="QVJ7" s="111"/>
      <c r="QVK7" s="111"/>
      <c r="QVL7" s="111"/>
      <c r="QVM7" s="111"/>
      <c r="QVN7" s="111"/>
      <c r="QVO7" s="111"/>
      <c r="QVP7" s="111"/>
      <c r="QVQ7" s="111"/>
      <c r="QVR7" s="111"/>
      <c r="QVS7" s="111"/>
      <c r="QVT7" s="111"/>
      <c r="QVU7" s="111"/>
      <c r="QVV7" s="111"/>
      <c r="QVW7" s="111"/>
      <c r="QVX7" s="111"/>
      <c r="QVY7" s="111"/>
      <c r="QVZ7" s="111"/>
      <c r="QWA7" s="111"/>
      <c r="QWB7" s="111"/>
      <c r="QWC7" s="111"/>
      <c r="QWD7" s="111"/>
      <c r="QWE7" s="111"/>
      <c r="QWF7" s="111"/>
      <c r="QWG7" s="111"/>
      <c r="QWH7" s="111"/>
      <c r="QWI7" s="111"/>
      <c r="QWJ7" s="111"/>
      <c r="QWK7" s="111"/>
      <c r="QWL7" s="111"/>
      <c r="QWM7" s="111"/>
      <c r="QWN7" s="111"/>
      <c r="QWO7" s="111"/>
      <c r="QWP7" s="111"/>
      <c r="QWQ7" s="111"/>
      <c r="QWR7" s="111"/>
      <c r="QWS7" s="111"/>
      <c r="QWT7" s="111"/>
      <c r="QWU7" s="111"/>
      <c r="QWV7" s="111"/>
      <c r="QWW7" s="111"/>
      <c r="QWX7" s="111"/>
      <c r="QWY7" s="111"/>
      <c r="QWZ7" s="111"/>
      <c r="QXA7" s="111"/>
      <c r="QXB7" s="111"/>
      <c r="QXC7" s="111"/>
      <c r="QXD7" s="111"/>
      <c r="QXE7" s="111"/>
      <c r="QXF7" s="111"/>
      <c r="QXG7" s="111"/>
      <c r="QXH7" s="111"/>
      <c r="QXI7" s="111"/>
      <c r="QXJ7" s="111"/>
      <c r="QXK7" s="111"/>
      <c r="QXL7" s="111"/>
      <c r="QXM7" s="111"/>
      <c r="QXN7" s="111"/>
      <c r="QXO7" s="111"/>
      <c r="QXP7" s="111"/>
      <c r="QXQ7" s="111"/>
      <c r="QXR7" s="111"/>
      <c r="QXS7" s="111"/>
      <c r="QXT7" s="111"/>
      <c r="QXU7" s="111"/>
      <c r="QXV7" s="111"/>
      <c r="QXW7" s="111"/>
      <c r="QXX7" s="111"/>
      <c r="QXY7" s="111"/>
      <c r="QXZ7" s="111"/>
      <c r="QYA7" s="111"/>
      <c r="QYB7" s="111"/>
      <c r="QYC7" s="111"/>
      <c r="QYD7" s="111"/>
      <c r="QYE7" s="111"/>
      <c r="QYF7" s="111"/>
      <c r="QYG7" s="111"/>
      <c r="QYH7" s="111"/>
      <c r="QYI7" s="111"/>
      <c r="QYJ7" s="111"/>
      <c r="QYK7" s="111"/>
      <c r="QYL7" s="111"/>
      <c r="QYM7" s="111"/>
      <c r="QYN7" s="111"/>
      <c r="QYO7" s="111"/>
      <c r="QYP7" s="111"/>
      <c r="QYQ7" s="111"/>
      <c r="QYR7" s="111"/>
      <c r="QYS7" s="111"/>
      <c r="QYT7" s="111"/>
      <c r="QYU7" s="111"/>
      <c r="QYV7" s="111"/>
      <c r="QYW7" s="111"/>
      <c r="QYX7" s="111"/>
      <c r="QYY7" s="111"/>
      <c r="QYZ7" s="111"/>
      <c r="QZA7" s="111"/>
      <c r="QZB7" s="111"/>
      <c r="QZC7" s="111"/>
      <c r="QZD7" s="111"/>
      <c r="QZE7" s="111"/>
      <c r="QZF7" s="111"/>
      <c r="QZG7" s="111"/>
      <c r="QZH7" s="111"/>
      <c r="QZI7" s="111"/>
      <c r="QZJ7" s="111"/>
      <c r="QZK7" s="111"/>
      <c r="QZL7" s="111"/>
      <c r="QZM7" s="111"/>
      <c r="QZN7" s="111"/>
      <c r="QZO7" s="111"/>
      <c r="QZP7" s="111"/>
      <c r="QZQ7" s="111"/>
      <c r="QZR7" s="111"/>
      <c r="QZS7" s="111"/>
      <c r="QZT7" s="111"/>
      <c r="QZU7" s="111"/>
      <c r="QZV7" s="111"/>
      <c r="QZW7" s="111"/>
      <c r="QZX7" s="111"/>
      <c r="QZY7" s="111"/>
      <c r="QZZ7" s="111"/>
      <c r="RAA7" s="111"/>
      <c r="RAB7" s="111"/>
      <c r="RAC7" s="111"/>
      <c r="RAD7" s="111"/>
      <c r="RAE7" s="111"/>
      <c r="RAF7" s="111"/>
      <c r="RAG7" s="111"/>
      <c r="RAH7" s="111"/>
      <c r="RAI7" s="111"/>
      <c r="RAJ7" s="111"/>
      <c r="RAK7" s="111"/>
      <c r="RAL7" s="111"/>
      <c r="RAM7" s="111"/>
      <c r="RAN7" s="111"/>
      <c r="RAO7" s="111"/>
      <c r="RAP7" s="111"/>
      <c r="RAQ7" s="111"/>
      <c r="RAR7" s="111"/>
      <c r="RAS7" s="111"/>
      <c r="RAT7" s="111"/>
      <c r="RAU7" s="111"/>
      <c r="RAV7" s="111"/>
      <c r="RAW7" s="111"/>
      <c r="RAX7" s="111"/>
      <c r="RAY7" s="111"/>
      <c r="RAZ7" s="111"/>
      <c r="RBA7" s="111"/>
      <c r="RBB7" s="111"/>
      <c r="RBC7" s="111"/>
      <c r="RBD7" s="111"/>
      <c r="RBE7" s="111"/>
      <c r="RBF7" s="111"/>
      <c r="RBG7" s="111"/>
      <c r="RBH7" s="111"/>
      <c r="RBI7" s="111"/>
      <c r="RBJ7" s="111"/>
      <c r="RBK7" s="111"/>
      <c r="RBL7" s="111"/>
      <c r="RBM7" s="111"/>
      <c r="RBN7" s="111"/>
      <c r="RBO7" s="111"/>
      <c r="RBP7" s="111"/>
      <c r="RBQ7" s="111"/>
      <c r="RBR7" s="111"/>
      <c r="RBS7" s="111"/>
      <c r="RBT7" s="111"/>
      <c r="RBU7" s="111"/>
      <c r="RBV7" s="111"/>
      <c r="RBW7" s="111"/>
      <c r="RBX7" s="111"/>
      <c r="RBY7" s="111"/>
      <c r="RBZ7" s="111"/>
      <c r="RCA7" s="111"/>
      <c r="RCB7" s="111"/>
      <c r="RCC7" s="111"/>
      <c r="RCD7" s="111"/>
      <c r="RCE7" s="111"/>
      <c r="RCF7" s="111"/>
      <c r="RCG7" s="111"/>
      <c r="RCH7" s="111"/>
      <c r="RCI7" s="111"/>
      <c r="RCJ7" s="111"/>
      <c r="RCK7" s="111"/>
      <c r="RCL7" s="111"/>
      <c r="RCM7" s="111"/>
      <c r="RCN7" s="111"/>
      <c r="RCO7" s="111"/>
      <c r="RCP7" s="111"/>
      <c r="RCQ7" s="111"/>
      <c r="RCR7" s="111"/>
      <c r="RCS7" s="111"/>
      <c r="RCT7" s="111"/>
      <c r="RCU7" s="111"/>
      <c r="RCV7" s="111"/>
      <c r="RCW7" s="111"/>
      <c r="RCX7" s="111"/>
      <c r="RCY7" s="111"/>
      <c r="RCZ7" s="111"/>
      <c r="RDA7" s="111"/>
      <c r="RDB7" s="111"/>
      <c r="RDC7" s="111"/>
      <c r="RDD7" s="111"/>
      <c r="RDE7" s="111"/>
      <c r="RDF7" s="111"/>
      <c r="RDG7" s="111"/>
      <c r="RDH7" s="111"/>
      <c r="RDI7" s="111"/>
      <c r="RDJ7" s="111"/>
      <c r="RDK7" s="111"/>
      <c r="RDL7" s="111"/>
      <c r="RDM7" s="111"/>
      <c r="RDN7" s="111"/>
      <c r="RDO7" s="111"/>
      <c r="RDP7" s="111"/>
      <c r="RDQ7" s="111"/>
      <c r="RDR7" s="111"/>
      <c r="RDS7" s="111"/>
      <c r="RDT7" s="111"/>
      <c r="RDU7" s="111"/>
      <c r="RDV7" s="111"/>
      <c r="RDW7" s="111"/>
      <c r="RDX7" s="111"/>
      <c r="RDY7" s="111"/>
      <c r="RDZ7" s="111"/>
      <c r="REA7" s="111"/>
      <c r="REB7" s="111"/>
      <c r="REC7" s="111"/>
      <c r="RED7" s="111"/>
      <c r="REE7" s="111"/>
      <c r="REF7" s="111"/>
      <c r="REG7" s="111"/>
      <c r="REH7" s="111"/>
      <c r="REI7" s="111"/>
      <c r="REJ7" s="111"/>
      <c r="REK7" s="111"/>
      <c r="REL7" s="111"/>
      <c r="REM7" s="111"/>
      <c r="REN7" s="111"/>
      <c r="REO7" s="111"/>
      <c r="REP7" s="111"/>
      <c r="REQ7" s="111"/>
      <c r="RER7" s="111"/>
      <c r="RES7" s="111"/>
      <c r="RET7" s="111"/>
      <c r="REU7" s="111"/>
      <c r="REV7" s="111"/>
      <c r="REW7" s="111"/>
      <c r="REX7" s="111"/>
      <c r="REY7" s="111"/>
      <c r="REZ7" s="111"/>
      <c r="RFA7" s="111"/>
      <c r="RFB7" s="111"/>
      <c r="RFC7" s="111"/>
      <c r="RFD7" s="111"/>
      <c r="RFE7" s="111"/>
      <c r="RFF7" s="111"/>
      <c r="RFG7" s="111"/>
      <c r="RFH7" s="111"/>
      <c r="RFI7" s="111"/>
      <c r="RFJ7" s="111"/>
      <c r="RFK7" s="111"/>
      <c r="RFL7" s="111"/>
      <c r="RFM7" s="111"/>
      <c r="RFN7" s="111"/>
      <c r="RFO7" s="111"/>
      <c r="RFP7" s="111"/>
      <c r="RFQ7" s="111"/>
      <c r="RFR7" s="111"/>
      <c r="RFS7" s="111"/>
      <c r="RFT7" s="111"/>
      <c r="RFU7" s="111"/>
      <c r="RFV7" s="111"/>
      <c r="RFW7" s="111"/>
      <c r="RFX7" s="111"/>
      <c r="RFY7" s="111"/>
      <c r="RFZ7" s="111"/>
      <c r="RGA7" s="111"/>
      <c r="RGB7" s="111"/>
      <c r="RGC7" s="111"/>
      <c r="RGD7" s="111"/>
      <c r="RGE7" s="111"/>
      <c r="RGF7" s="111"/>
      <c r="RGG7" s="111"/>
      <c r="RGH7" s="111"/>
      <c r="RGI7" s="111"/>
      <c r="RGJ7" s="111"/>
      <c r="RGK7" s="111"/>
      <c r="RGL7" s="111"/>
      <c r="RGM7" s="111"/>
      <c r="RGN7" s="111"/>
      <c r="RGO7" s="111"/>
      <c r="RGP7" s="111"/>
      <c r="RGQ7" s="111"/>
      <c r="RGR7" s="111"/>
      <c r="RGS7" s="111"/>
      <c r="RGT7" s="111"/>
      <c r="RGU7" s="111"/>
      <c r="RGV7" s="111"/>
      <c r="RGW7" s="111"/>
      <c r="RGX7" s="111"/>
      <c r="RGY7" s="111"/>
      <c r="RGZ7" s="111"/>
      <c r="RHA7" s="111"/>
      <c r="RHB7" s="111"/>
      <c r="RHC7" s="111"/>
      <c r="RHD7" s="111"/>
      <c r="RHE7" s="111"/>
      <c r="RHF7" s="111"/>
      <c r="RHG7" s="111"/>
      <c r="RHH7" s="111"/>
      <c r="RHI7" s="111"/>
      <c r="RHJ7" s="111"/>
      <c r="RHK7" s="111"/>
      <c r="RHL7" s="111"/>
      <c r="RHM7" s="111"/>
      <c r="RHN7" s="111"/>
      <c r="RHO7" s="111"/>
      <c r="RHP7" s="111"/>
      <c r="RHQ7" s="111"/>
      <c r="RHR7" s="111"/>
      <c r="RHS7" s="111"/>
      <c r="RHT7" s="111"/>
      <c r="RHU7" s="111"/>
      <c r="RHV7" s="111"/>
      <c r="RHW7" s="111"/>
      <c r="RHX7" s="111"/>
      <c r="RHY7" s="111"/>
      <c r="RHZ7" s="111"/>
      <c r="RIA7" s="111"/>
      <c r="RIB7" s="111"/>
      <c r="RIC7" s="111"/>
      <c r="RID7" s="111"/>
      <c r="RIE7" s="111"/>
      <c r="RIF7" s="111"/>
      <c r="RIG7" s="111"/>
      <c r="RIH7" s="111"/>
      <c r="RII7" s="111"/>
      <c r="RIJ7" s="111"/>
      <c r="RIK7" s="111"/>
      <c r="RIL7" s="111"/>
      <c r="RIM7" s="111"/>
      <c r="RIN7" s="111"/>
      <c r="RIO7" s="111"/>
      <c r="RIP7" s="111"/>
      <c r="RIQ7" s="111"/>
      <c r="RIR7" s="111"/>
      <c r="RIS7" s="111"/>
      <c r="RIT7" s="111"/>
      <c r="RIU7" s="111"/>
      <c r="RIV7" s="111"/>
      <c r="RIW7" s="111"/>
      <c r="RIX7" s="111"/>
      <c r="RIY7" s="111"/>
      <c r="RIZ7" s="111"/>
      <c r="RJA7" s="111"/>
      <c r="RJB7" s="111"/>
      <c r="RJC7" s="111"/>
      <c r="RJD7" s="111"/>
      <c r="RJE7" s="111"/>
      <c r="RJF7" s="111"/>
      <c r="RJG7" s="111"/>
      <c r="RJH7" s="111"/>
      <c r="RJI7" s="111"/>
      <c r="RJJ7" s="111"/>
      <c r="RJK7" s="111"/>
      <c r="RJL7" s="111"/>
      <c r="RJM7" s="111"/>
      <c r="RJN7" s="111"/>
      <c r="RJO7" s="111"/>
      <c r="RJP7" s="111"/>
      <c r="RJQ7" s="111"/>
      <c r="RJR7" s="111"/>
      <c r="RJS7" s="111"/>
      <c r="RJT7" s="111"/>
      <c r="RJU7" s="111"/>
      <c r="RJV7" s="111"/>
      <c r="RJW7" s="111"/>
      <c r="RJX7" s="111"/>
      <c r="RJY7" s="111"/>
      <c r="RJZ7" s="111"/>
      <c r="RKA7" s="111"/>
      <c r="RKB7" s="111"/>
      <c r="RKC7" s="111"/>
      <c r="RKD7" s="111"/>
      <c r="RKE7" s="111"/>
      <c r="RKF7" s="111"/>
      <c r="RKG7" s="111"/>
      <c r="RKH7" s="111"/>
      <c r="RKI7" s="111"/>
      <c r="RKJ7" s="111"/>
      <c r="RKK7" s="111"/>
      <c r="RKL7" s="111"/>
      <c r="RKM7" s="111"/>
      <c r="RKN7" s="111"/>
      <c r="RKO7" s="111"/>
      <c r="RKP7" s="111"/>
      <c r="RKQ7" s="111"/>
      <c r="RKR7" s="111"/>
      <c r="RKS7" s="111"/>
      <c r="RKT7" s="111"/>
      <c r="RKU7" s="111"/>
      <c r="RKV7" s="111"/>
      <c r="RKW7" s="111"/>
      <c r="RKX7" s="111"/>
      <c r="RKY7" s="111"/>
      <c r="RKZ7" s="111"/>
      <c r="RLA7" s="111"/>
      <c r="RLB7" s="111"/>
      <c r="RLC7" s="111"/>
      <c r="RLD7" s="111"/>
      <c r="RLE7" s="111"/>
      <c r="RLF7" s="111"/>
      <c r="RLG7" s="111"/>
      <c r="RLH7" s="111"/>
      <c r="RLI7" s="111"/>
      <c r="RLJ7" s="111"/>
      <c r="RLK7" s="111"/>
      <c r="RLL7" s="111"/>
      <c r="RLM7" s="111"/>
      <c r="RLN7" s="111"/>
      <c r="RLO7" s="111"/>
      <c r="RLP7" s="111"/>
      <c r="RLQ7" s="111"/>
      <c r="RLR7" s="111"/>
      <c r="RLS7" s="111"/>
      <c r="RLT7" s="111"/>
      <c r="RLU7" s="111"/>
      <c r="RLV7" s="111"/>
      <c r="RLW7" s="111"/>
      <c r="RLX7" s="111"/>
      <c r="RLY7" s="111"/>
      <c r="RLZ7" s="111"/>
      <c r="RMA7" s="111"/>
      <c r="RMB7" s="111"/>
      <c r="RMC7" s="111"/>
      <c r="RMD7" s="111"/>
      <c r="RME7" s="111"/>
      <c r="RMF7" s="111"/>
      <c r="RMG7" s="111"/>
      <c r="RMH7" s="111"/>
      <c r="RMI7" s="111"/>
      <c r="RMJ7" s="111"/>
      <c r="RMK7" s="111"/>
      <c r="RML7" s="111"/>
      <c r="RMM7" s="111"/>
      <c r="RMN7" s="111"/>
      <c r="RMO7" s="111"/>
      <c r="RMP7" s="111"/>
      <c r="RMQ7" s="111"/>
      <c r="RMR7" s="111"/>
      <c r="RMS7" s="111"/>
      <c r="RMT7" s="111"/>
      <c r="RMU7" s="111"/>
      <c r="RMV7" s="111"/>
      <c r="RMW7" s="111"/>
      <c r="RMX7" s="111"/>
      <c r="RMY7" s="111"/>
      <c r="RMZ7" s="111"/>
      <c r="RNA7" s="111"/>
      <c r="RNB7" s="111"/>
      <c r="RNC7" s="111"/>
      <c r="RND7" s="111"/>
      <c r="RNE7" s="111"/>
      <c r="RNF7" s="111"/>
      <c r="RNG7" s="111"/>
      <c r="RNH7" s="111"/>
      <c r="RNI7" s="111"/>
      <c r="RNJ7" s="111"/>
      <c r="RNK7" s="111"/>
      <c r="RNL7" s="111"/>
      <c r="RNM7" s="111"/>
      <c r="RNN7" s="111"/>
      <c r="RNO7" s="111"/>
      <c r="RNP7" s="111"/>
      <c r="RNQ7" s="111"/>
      <c r="RNR7" s="111"/>
      <c r="RNS7" s="111"/>
      <c r="RNT7" s="111"/>
      <c r="RNU7" s="111"/>
      <c r="RNV7" s="111"/>
      <c r="RNW7" s="111"/>
      <c r="RNX7" s="111"/>
      <c r="RNY7" s="111"/>
      <c r="RNZ7" s="111"/>
      <c r="ROA7" s="111"/>
      <c r="ROB7" s="111"/>
      <c r="ROC7" s="111"/>
      <c r="ROD7" s="111"/>
      <c r="ROE7" s="111"/>
      <c r="ROF7" s="111"/>
      <c r="ROG7" s="111"/>
      <c r="ROH7" s="111"/>
      <c r="ROI7" s="111"/>
      <c r="ROJ7" s="111"/>
      <c r="ROK7" s="111"/>
      <c r="ROL7" s="111"/>
      <c r="ROM7" s="111"/>
      <c r="RON7" s="111"/>
      <c r="ROO7" s="111"/>
      <c r="ROP7" s="111"/>
      <c r="ROQ7" s="111"/>
      <c r="ROR7" s="111"/>
      <c r="ROS7" s="111"/>
      <c r="ROT7" s="111"/>
      <c r="ROU7" s="111"/>
      <c r="ROV7" s="111"/>
      <c r="ROW7" s="111"/>
      <c r="ROX7" s="111"/>
      <c r="ROY7" s="111"/>
      <c r="ROZ7" s="111"/>
      <c r="RPA7" s="111"/>
      <c r="RPB7" s="111"/>
      <c r="RPC7" s="111"/>
      <c r="RPD7" s="111"/>
      <c r="RPE7" s="111"/>
      <c r="RPF7" s="111"/>
      <c r="RPG7" s="111"/>
      <c r="RPH7" s="111"/>
      <c r="RPI7" s="111"/>
      <c r="RPJ7" s="111"/>
      <c r="RPK7" s="111"/>
      <c r="RPL7" s="111"/>
      <c r="RPM7" s="111"/>
      <c r="RPN7" s="111"/>
      <c r="RPO7" s="111"/>
      <c r="RPP7" s="111"/>
      <c r="RPQ7" s="111"/>
      <c r="RPR7" s="111"/>
      <c r="RPS7" s="111"/>
      <c r="RPT7" s="111"/>
      <c r="RPU7" s="111"/>
      <c r="RPV7" s="111"/>
      <c r="RPW7" s="111"/>
      <c r="RPX7" s="111"/>
      <c r="RPY7" s="111"/>
      <c r="RPZ7" s="111"/>
      <c r="RQA7" s="111"/>
      <c r="RQB7" s="111"/>
      <c r="RQC7" s="111"/>
      <c r="RQD7" s="111"/>
      <c r="RQE7" s="111"/>
      <c r="RQF7" s="111"/>
      <c r="RQG7" s="111"/>
      <c r="RQH7" s="111"/>
      <c r="RQI7" s="111"/>
      <c r="RQJ7" s="111"/>
      <c r="RQK7" s="111"/>
      <c r="RQL7" s="111"/>
      <c r="RQM7" s="111"/>
      <c r="RQN7" s="111"/>
      <c r="RQO7" s="111"/>
      <c r="RQP7" s="111"/>
      <c r="RQQ7" s="111"/>
      <c r="RQR7" s="111"/>
      <c r="RQS7" s="111"/>
      <c r="RQT7" s="111"/>
      <c r="RQU7" s="111"/>
      <c r="RQV7" s="111"/>
      <c r="RQW7" s="111"/>
      <c r="RQX7" s="111"/>
      <c r="RQY7" s="111"/>
      <c r="RQZ7" s="111"/>
      <c r="RRA7" s="111"/>
      <c r="RRB7" s="111"/>
      <c r="RRC7" s="111"/>
      <c r="RRD7" s="111"/>
      <c r="RRE7" s="111"/>
      <c r="RRF7" s="111"/>
      <c r="RRG7" s="111"/>
      <c r="RRH7" s="111"/>
      <c r="RRI7" s="111"/>
      <c r="RRJ7" s="111"/>
      <c r="RRK7" s="111"/>
      <c r="RRL7" s="111"/>
      <c r="RRM7" s="111"/>
      <c r="RRN7" s="111"/>
      <c r="RRO7" s="111"/>
      <c r="RRP7" s="111"/>
      <c r="RRQ7" s="111"/>
      <c r="RRR7" s="111"/>
      <c r="RRS7" s="111"/>
      <c r="RRT7" s="111"/>
      <c r="RRU7" s="111"/>
      <c r="RRV7" s="111"/>
      <c r="RRW7" s="111"/>
      <c r="RRX7" s="111"/>
      <c r="RRY7" s="111"/>
      <c r="RRZ7" s="111"/>
      <c r="RSA7" s="111"/>
      <c r="RSB7" s="111"/>
      <c r="RSC7" s="111"/>
      <c r="RSD7" s="111"/>
      <c r="RSE7" s="111"/>
      <c r="RSF7" s="111"/>
      <c r="RSG7" s="111"/>
      <c r="RSH7" s="111"/>
      <c r="RSI7" s="111"/>
      <c r="RSJ7" s="111"/>
      <c r="RSK7" s="111"/>
      <c r="RSL7" s="111"/>
      <c r="RSM7" s="111"/>
      <c r="RSN7" s="111"/>
      <c r="RSO7" s="111"/>
      <c r="RSP7" s="111"/>
      <c r="RSQ7" s="111"/>
      <c r="RSR7" s="111"/>
      <c r="RSS7" s="111"/>
      <c r="RST7" s="111"/>
      <c r="RSU7" s="111"/>
      <c r="RSV7" s="111"/>
      <c r="RSW7" s="111"/>
      <c r="RSX7" s="111"/>
      <c r="RSY7" s="111"/>
      <c r="RSZ7" s="111"/>
      <c r="RTA7" s="111"/>
      <c r="RTB7" s="111"/>
      <c r="RTC7" s="111"/>
      <c r="RTD7" s="111"/>
      <c r="RTE7" s="111"/>
      <c r="RTF7" s="111"/>
      <c r="RTG7" s="111"/>
      <c r="RTH7" s="111"/>
      <c r="RTI7" s="111"/>
      <c r="RTJ7" s="111"/>
      <c r="RTK7" s="111"/>
      <c r="RTL7" s="111"/>
      <c r="RTM7" s="111"/>
      <c r="RTN7" s="111"/>
      <c r="RTO7" s="111"/>
      <c r="RTP7" s="111"/>
      <c r="RTQ7" s="111"/>
      <c r="RTR7" s="111"/>
      <c r="RTS7" s="111"/>
      <c r="RTT7" s="111"/>
      <c r="RTU7" s="111"/>
      <c r="RTV7" s="111"/>
      <c r="RTW7" s="111"/>
      <c r="RTX7" s="111"/>
      <c r="RTY7" s="111"/>
      <c r="RTZ7" s="111"/>
      <c r="RUA7" s="111"/>
      <c r="RUB7" s="111"/>
      <c r="RUC7" s="111"/>
      <c r="RUD7" s="111"/>
      <c r="RUE7" s="111"/>
      <c r="RUF7" s="111"/>
      <c r="RUG7" s="111"/>
      <c r="RUH7" s="111"/>
      <c r="RUI7" s="111"/>
      <c r="RUJ7" s="111"/>
      <c r="RUK7" s="111"/>
      <c r="RUL7" s="111"/>
      <c r="RUM7" s="111"/>
      <c r="RUN7" s="111"/>
      <c r="RUO7" s="111"/>
      <c r="RUP7" s="111"/>
      <c r="RUQ7" s="111"/>
      <c r="RUR7" s="111"/>
      <c r="RUS7" s="111"/>
      <c r="RUT7" s="111"/>
      <c r="RUU7" s="111"/>
      <c r="RUV7" s="111"/>
      <c r="RUW7" s="111"/>
      <c r="RUX7" s="111"/>
      <c r="RUY7" s="111"/>
      <c r="RUZ7" s="111"/>
      <c r="RVA7" s="111"/>
      <c r="RVB7" s="111"/>
      <c r="RVC7" s="111"/>
      <c r="RVD7" s="111"/>
      <c r="RVE7" s="111"/>
      <c r="RVF7" s="111"/>
      <c r="RVG7" s="111"/>
      <c r="RVH7" s="111"/>
      <c r="RVI7" s="111"/>
      <c r="RVJ7" s="111"/>
      <c r="RVK7" s="111"/>
      <c r="RVL7" s="111"/>
      <c r="RVM7" s="111"/>
      <c r="RVN7" s="111"/>
      <c r="RVO7" s="111"/>
      <c r="RVP7" s="111"/>
      <c r="RVQ7" s="111"/>
      <c r="RVR7" s="111"/>
      <c r="RVS7" s="111"/>
      <c r="RVT7" s="111"/>
      <c r="RVU7" s="111"/>
      <c r="RVV7" s="111"/>
      <c r="RVW7" s="111"/>
      <c r="RVX7" s="111"/>
      <c r="RVY7" s="111"/>
      <c r="RVZ7" s="111"/>
      <c r="RWA7" s="111"/>
      <c r="RWB7" s="111"/>
      <c r="RWC7" s="111"/>
      <c r="RWD7" s="111"/>
      <c r="RWE7" s="111"/>
      <c r="RWF7" s="111"/>
      <c r="RWG7" s="111"/>
      <c r="RWH7" s="111"/>
      <c r="RWI7" s="111"/>
      <c r="RWJ7" s="111"/>
      <c r="RWK7" s="111"/>
      <c r="RWL7" s="111"/>
      <c r="RWM7" s="111"/>
      <c r="RWN7" s="111"/>
      <c r="RWO7" s="111"/>
      <c r="RWP7" s="111"/>
      <c r="RWQ7" s="111"/>
      <c r="RWR7" s="111"/>
      <c r="RWS7" s="111"/>
      <c r="RWT7" s="111"/>
      <c r="RWU7" s="111"/>
      <c r="RWV7" s="111"/>
      <c r="RWW7" s="111"/>
      <c r="RWX7" s="111"/>
      <c r="RWY7" s="111"/>
      <c r="RWZ7" s="111"/>
      <c r="RXA7" s="111"/>
      <c r="RXB7" s="111"/>
      <c r="RXC7" s="111"/>
      <c r="RXD7" s="111"/>
      <c r="RXE7" s="111"/>
      <c r="RXF7" s="111"/>
      <c r="RXG7" s="111"/>
      <c r="RXH7" s="111"/>
      <c r="RXI7" s="111"/>
      <c r="RXJ7" s="111"/>
      <c r="RXK7" s="111"/>
      <c r="RXL7" s="111"/>
      <c r="RXM7" s="111"/>
      <c r="RXN7" s="111"/>
      <c r="RXO7" s="111"/>
      <c r="RXP7" s="111"/>
      <c r="RXQ7" s="111"/>
      <c r="RXR7" s="111"/>
      <c r="RXS7" s="111"/>
      <c r="RXT7" s="111"/>
      <c r="RXU7" s="111"/>
      <c r="RXV7" s="111"/>
      <c r="RXW7" s="111"/>
      <c r="RXX7" s="111"/>
      <c r="RXY7" s="111"/>
      <c r="RXZ7" s="111"/>
      <c r="RYA7" s="111"/>
      <c r="RYB7" s="111"/>
      <c r="RYC7" s="111"/>
      <c r="RYD7" s="111"/>
      <c r="RYE7" s="111"/>
      <c r="RYF7" s="111"/>
      <c r="RYG7" s="111"/>
      <c r="RYH7" s="111"/>
      <c r="RYI7" s="111"/>
      <c r="RYJ7" s="111"/>
      <c r="RYK7" s="111"/>
      <c r="RYL7" s="111"/>
      <c r="RYM7" s="111"/>
      <c r="RYN7" s="111"/>
      <c r="RYO7" s="111"/>
      <c r="RYP7" s="111"/>
      <c r="RYQ7" s="111"/>
      <c r="RYR7" s="111"/>
      <c r="RYS7" s="111"/>
      <c r="RYT7" s="111"/>
      <c r="RYU7" s="111"/>
      <c r="RYV7" s="111"/>
      <c r="RYW7" s="111"/>
      <c r="RYX7" s="111"/>
      <c r="RYY7" s="111"/>
      <c r="RYZ7" s="111"/>
      <c r="RZA7" s="111"/>
      <c r="RZB7" s="111"/>
      <c r="RZC7" s="111"/>
      <c r="RZD7" s="111"/>
      <c r="RZE7" s="111"/>
      <c r="RZF7" s="111"/>
      <c r="RZG7" s="111"/>
      <c r="RZH7" s="111"/>
      <c r="RZI7" s="111"/>
      <c r="RZJ7" s="111"/>
      <c r="RZK7" s="111"/>
      <c r="RZL7" s="111"/>
      <c r="RZM7" s="111"/>
      <c r="RZN7" s="111"/>
      <c r="RZO7" s="111"/>
      <c r="RZP7" s="111"/>
      <c r="RZQ7" s="111"/>
      <c r="RZR7" s="111"/>
      <c r="RZS7" s="111"/>
      <c r="RZT7" s="111"/>
      <c r="RZU7" s="111"/>
      <c r="RZV7" s="111"/>
      <c r="RZW7" s="111"/>
      <c r="RZX7" s="111"/>
      <c r="RZY7" s="111"/>
      <c r="RZZ7" s="111"/>
      <c r="SAA7" s="111"/>
      <c r="SAB7" s="111"/>
      <c r="SAC7" s="111"/>
      <c r="SAD7" s="111"/>
      <c r="SAE7" s="111"/>
      <c r="SAF7" s="111"/>
      <c r="SAG7" s="111"/>
      <c r="SAH7" s="111"/>
      <c r="SAI7" s="111"/>
      <c r="SAJ7" s="111"/>
      <c r="SAK7" s="111"/>
      <c r="SAL7" s="111"/>
      <c r="SAM7" s="111"/>
      <c r="SAN7" s="111"/>
      <c r="SAO7" s="111"/>
      <c r="SAP7" s="111"/>
      <c r="SAQ7" s="111"/>
      <c r="SAR7" s="111"/>
      <c r="SAS7" s="111"/>
      <c r="SAT7" s="111"/>
      <c r="SAU7" s="111"/>
      <c r="SAV7" s="111"/>
      <c r="SAW7" s="111"/>
      <c r="SAX7" s="111"/>
      <c r="SAY7" s="111"/>
      <c r="SAZ7" s="111"/>
      <c r="SBA7" s="111"/>
      <c r="SBB7" s="111"/>
      <c r="SBC7" s="111"/>
      <c r="SBD7" s="111"/>
      <c r="SBE7" s="111"/>
      <c r="SBF7" s="111"/>
      <c r="SBG7" s="111"/>
      <c r="SBH7" s="111"/>
      <c r="SBI7" s="111"/>
      <c r="SBJ7" s="111"/>
      <c r="SBK7" s="111"/>
      <c r="SBL7" s="111"/>
      <c r="SBM7" s="111"/>
      <c r="SBN7" s="111"/>
      <c r="SBO7" s="111"/>
      <c r="SBP7" s="111"/>
      <c r="SBQ7" s="111"/>
      <c r="SBR7" s="111"/>
      <c r="SBS7" s="111"/>
      <c r="SBT7" s="111"/>
      <c r="SBU7" s="111"/>
      <c r="SBV7" s="111"/>
      <c r="SBW7" s="111"/>
      <c r="SBX7" s="111"/>
      <c r="SBY7" s="111"/>
      <c r="SBZ7" s="111"/>
      <c r="SCA7" s="111"/>
      <c r="SCB7" s="111"/>
      <c r="SCC7" s="111"/>
      <c r="SCD7" s="111"/>
      <c r="SCE7" s="111"/>
      <c r="SCF7" s="111"/>
      <c r="SCG7" s="111"/>
      <c r="SCH7" s="111"/>
      <c r="SCI7" s="111"/>
      <c r="SCJ7" s="111"/>
      <c r="SCK7" s="111"/>
      <c r="SCL7" s="111"/>
      <c r="SCM7" s="111"/>
      <c r="SCN7" s="111"/>
      <c r="SCO7" s="111"/>
      <c r="SCP7" s="111"/>
      <c r="SCQ7" s="111"/>
      <c r="SCR7" s="111"/>
      <c r="SCS7" s="111"/>
      <c r="SCT7" s="111"/>
      <c r="SCU7" s="111"/>
      <c r="SCV7" s="111"/>
      <c r="SCW7" s="111"/>
      <c r="SCX7" s="111"/>
      <c r="SCY7" s="111"/>
      <c r="SCZ7" s="111"/>
      <c r="SDA7" s="111"/>
      <c r="SDB7" s="111"/>
      <c r="SDC7" s="111"/>
      <c r="SDD7" s="111"/>
      <c r="SDE7" s="111"/>
      <c r="SDF7" s="111"/>
      <c r="SDG7" s="111"/>
      <c r="SDH7" s="111"/>
      <c r="SDI7" s="111"/>
      <c r="SDJ7" s="111"/>
      <c r="SDK7" s="111"/>
      <c r="SDL7" s="111"/>
      <c r="SDM7" s="111"/>
      <c r="SDN7" s="111"/>
      <c r="SDO7" s="111"/>
      <c r="SDP7" s="111"/>
      <c r="SDQ7" s="111"/>
      <c r="SDR7" s="111"/>
      <c r="SDS7" s="111"/>
      <c r="SDT7" s="111"/>
      <c r="SDU7" s="111"/>
      <c r="SDV7" s="111"/>
      <c r="SDW7" s="111"/>
      <c r="SDX7" s="111"/>
      <c r="SDY7" s="111"/>
      <c r="SDZ7" s="111"/>
      <c r="SEA7" s="111"/>
      <c r="SEB7" s="111"/>
      <c r="SEC7" s="111"/>
      <c r="SED7" s="111"/>
      <c r="SEE7" s="111"/>
      <c r="SEF7" s="111"/>
      <c r="SEG7" s="111"/>
      <c r="SEH7" s="111"/>
      <c r="SEI7" s="111"/>
      <c r="SEJ7" s="111"/>
      <c r="SEK7" s="111"/>
      <c r="SEL7" s="111"/>
      <c r="SEM7" s="111"/>
      <c r="SEN7" s="111"/>
      <c r="SEO7" s="111"/>
      <c r="SEP7" s="111"/>
      <c r="SEQ7" s="111"/>
      <c r="SER7" s="111"/>
      <c r="SES7" s="111"/>
      <c r="SET7" s="111"/>
      <c r="SEU7" s="111"/>
      <c r="SEV7" s="111"/>
      <c r="SEW7" s="111"/>
      <c r="SEX7" s="111"/>
      <c r="SEY7" s="111"/>
      <c r="SEZ7" s="111"/>
      <c r="SFA7" s="111"/>
      <c r="SFB7" s="111"/>
      <c r="SFC7" s="111"/>
      <c r="SFD7" s="111"/>
      <c r="SFE7" s="111"/>
      <c r="SFF7" s="111"/>
      <c r="SFG7" s="111"/>
      <c r="SFH7" s="111"/>
      <c r="SFI7" s="111"/>
      <c r="SFJ7" s="111"/>
      <c r="SFK7" s="111"/>
      <c r="SFL7" s="111"/>
      <c r="SFM7" s="111"/>
      <c r="SFN7" s="111"/>
      <c r="SFO7" s="111"/>
      <c r="SFP7" s="111"/>
      <c r="SFQ7" s="111"/>
      <c r="SFR7" s="111"/>
      <c r="SFS7" s="111"/>
      <c r="SFT7" s="111"/>
      <c r="SFU7" s="111"/>
      <c r="SFV7" s="111"/>
      <c r="SFW7" s="111"/>
      <c r="SFX7" s="111"/>
      <c r="SFY7" s="111"/>
      <c r="SFZ7" s="111"/>
      <c r="SGA7" s="111"/>
      <c r="SGB7" s="111"/>
      <c r="SGC7" s="111"/>
      <c r="SGD7" s="111"/>
      <c r="SGE7" s="111"/>
      <c r="SGF7" s="111"/>
      <c r="SGG7" s="111"/>
      <c r="SGH7" s="111"/>
      <c r="SGI7" s="111"/>
      <c r="SGJ7" s="111"/>
      <c r="SGK7" s="111"/>
      <c r="SGL7" s="111"/>
      <c r="SGM7" s="111"/>
      <c r="SGN7" s="111"/>
      <c r="SGO7" s="111"/>
      <c r="SGP7" s="111"/>
      <c r="SGQ7" s="111"/>
      <c r="SGR7" s="111"/>
      <c r="SGS7" s="111"/>
      <c r="SGT7" s="111"/>
      <c r="SGU7" s="111"/>
      <c r="SGV7" s="111"/>
      <c r="SGW7" s="111"/>
      <c r="SGX7" s="111"/>
      <c r="SGY7" s="111"/>
      <c r="SGZ7" s="111"/>
      <c r="SHA7" s="111"/>
      <c r="SHB7" s="111"/>
      <c r="SHC7" s="111"/>
      <c r="SHD7" s="111"/>
      <c r="SHE7" s="111"/>
      <c r="SHF7" s="111"/>
      <c r="SHG7" s="111"/>
      <c r="SHH7" s="111"/>
      <c r="SHI7" s="111"/>
      <c r="SHJ7" s="111"/>
      <c r="SHK7" s="111"/>
      <c r="SHL7" s="111"/>
      <c r="SHM7" s="111"/>
      <c r="SHN7" s="111"/>
      <c r="SHO7" s="111"/>
      <c r="SHP7" s="111"/>
      <c r="SHQ7" s="111"/>
      <c r="SHR7" s="111"/>
      <c r="SHS7" s="111"/>
      <c r="SHT7" s="111"/>
      <c r="SHU7" s="111"/>
      <c r="SHV7" s="111"/>
      <c r="SHW7" s="111"/>
      <c r="SHX7" s="111"/>
      <c r="SHY7" s="111"/>
      <c r="SHZ7" s="111"/>
      <c r="SIA7" s="111"/>
      <c r="SIB7" s="111"/>
      <c r="SIC7" s="111"/>
      <c r="SID7" s="111"/>
      <c r="SIE7" s="111"/>
      <c r="SIF7" s="111"/>
      <c r="SIG7" s="111"/>
      <c r="SIH7" s="111"/>
      <c r="SII7" s="111"/>
      <c r="SIJ7" s="111"/>
      <c r="SIK7" s="111"/>
      <c r="SIL7" s="111"/>
      <c r="SIM7" s="111"/>
      <c r="SIN7" s="111"/>
      <c r="SIO7" s="111"/>
      <c r="SIP7" s="111"/>
      <c r="SIQ7" s="111"/>
      <c r="SIR7" s="111"/>
      <c r="SIS7" s="111"/>
      <c r="SIT7" s="111"/>
      <c r="SIU7" s="111"/>
      <c r="SIV7" s="111"/>
      <c r="SIW7" s="111"/>
      <c r="SIX7" s="111"/>
      <c r="SIY7" s="111"/>
      <c r="SIZ7" s="111"/>
      <c r="SJA7" s="111"/>
      <c r="SJB7" s="111"/>
      <c r="SJC7" s="111"/>
      <c r="SJD7" s="111"/>
      <c r="SJE7" s="111"/>
      <c r="SJF7" s="111"/>
      <c r="SJG7" s="111"/>
      <c r="SJH7" s="111"/>
      <c r="SJI7" s="111"/>
      <c r="SJJ7" s="111"/>
      <c r="SJK7" s="111"/>
      <c r="SJL7" s="111"/>
      <c r="SJM7" s="111"/>
      <c r="SJN7" s="111"/>
      <c r="SJO7" s="111"/>
      <c r="SJP7" s="111"/>
      <c r="SJQ7" s="111"/>
      <c r="SJR7" s="111"/>
      <c r="SJS7" s="111"/>
      <c r="SJT7" s="111"/>
      <c r="SJU7" s="111"/>
      <c r="SJV7" s="111"/>
      <c r="SJW7" s="111"/>
      <c r="SJX7" s="111"/>
      <c r="SJY7" s="111"/>
      <c r="SJZ7" s="111"/>
      <c r="SKA7" s="111"/>
      <c r="SKB7" s="111"/>
      <c r="SKC7" s="111"/>
      <c r="SKD7" s="111"/>
      <c r="SKE7" s="111"/>
      <c r="SKF7" s="111"/>
      <c r="SKG7" s="111"/>
      <c r="SKH7" s="111"/>
      <c r="SKI7" s="111"/>
      <c r="SKJ7" s="111"/>
      <c r="SKK7" s="111"/>
      <c r="SKL7" s="111"/>
      <c r="SKM7" s="111"/>
      <c r="SKN7" s="111"/>
      <c r="SKO7" s="111"/>
      <c r="SKP7" s="111"/>
      <c r="SKQ7" s="111"/>
      <c r="SKR7" s="111"/>
      <c r="SKS7" s="111"/>
      <c r="SKT7" s="111"/>
      <c r="SKU7" s="111"/>
      <c r="SKV7" s="111"/>
      <c r="SKW7" s="111"/>
      <c r="SKX7" s="111"/>
      <c r="SKY7" s="111"/>
      <c r="SKZ7" s="111"/>
      <c r="SLA7" s="111"/>
      <c r="SLB7" s="111"/>
      <c r="SLC7" s="111"/>
      <c r="SLD7" s="111"/>
      <c r="SLE7" s="111"/>
      <c r="SLF7" s="111"/>
      <c r="SLG7" s="111"/>
      <c r="SLH7" s="111"/>
      <c r="SLI7" s="111"/>
      <c r="SLJ7" s="111"/>
      <c r="SLK7" s="111"/>
      <c r="SLL7" s="111"/>
      <c r="SLM7" s="111"/>
      <c r="SLN7" s="111"/>
      <c r="SLO7" s="111"/>
      <c r="SLP7" s="111"/>
      <c r="SLQ7" s="111"/>
      <c r="SLR7" s="111"/>
      <c r="SLS7" s="111"/>
      <c r="SLT7" s="111"/>
      <c r="SLU7" s="111"/>
      <c r="SLV7" s="111"/>
      <c r="SLW7" s="111"/>
      <c r="SLX7" s="111"/>
      <c r="SLY7" s="111"/>
      <c r="SLZ7" s="111"/>
      <c r="SMA7" s="111"/>
      <c r="SMB7" s="111"/>
      <c r="SMC7" s="111"/>
      <c r="SMD7" s="111"/>
      <c r="SME7" s="111"/>
      <c r="SMF7" s="111"/>
      <c r="SMG7" s="111"/>
      <c r="SMH7" s="111"/>
      <c r="SMI7" s="111"/>
      <c r="SMJ7" s="111"/>
      <c r="SMK7" s="111"/>
      <c r="SML7" s="111"/>
      <c r="SMM7" s="111"/>
      <c r="SMN7" s="111"/>
      <c r="SMO7" s="111"/>
      <c r="SMP7" s="111"/>
      <c r="SMQ7" s="111"/>
      <c r="SMR7" s="111"/>
      <c r="SMS7" s="111"/>
      <c r="SMT7" s="111"/>
      <c r="SMU7" s="111"/>
      <c r="SMV7" s="111"/>
      <c r="SMW7" s="111"/>
      <c r="SMX7" s="111"/>
      <c r="SMY7" s="111"/>
      <c r="SMZ7" s="111"/>
      <c r="SNA7" s="111"/>
      <c r="SNB7" s="111"/>
      <c r="SNC7" s="111"/>
      <c r="SND7" s="111"/>
      <c r="SNE7" s="111"/>
      <c r="SNF7" s="111"/>
      <c r="SNG7" s="111"/>
      <c r="SNH7" s="111"/>
      <c r="SNI7" s="111"/>
      <c r="SNJ7" s="111"/>
      <c r="SNK7" s="111"/>
      <c r="SNL7" s="111"/>
      <c r="SNM7" s="111"/>
      <c r="SNN7" s="111"/>
      <c r="SNO7" s="111"/>
      <c r="SNP7" s="111"/>
      <c r="SNQ7" s="111"/>
      <c r="SNR7" s="111"/>
      <c r="SNS7" s="111"/>
      <c r="SNT7" s="111"/>
      <c r="SNU7" s="111"/>
      <c r="SNV7" s="111"/>
      <c r="SNW7" s="111"/>
      <c r="SNX7" s="111"/>
      <c r="SNY7" s="111"/>
      <c r="SNZ7" s="111"/>
      <c r="SOA7" s="111"/>
      <c r="SOB7" s="111"/>
      <c r="SOC7" s="111"/>
      <c r="SOD7" s="111"/>
      <c r="SOE7" s="111"/>
      <c r="SOF7" s="111"/>
      <c r="SOG7" s="111"/>
      <c r="SOH7" s="111"/>
      <c r="SOI7" s="111"/>
      <c r="SOJ7" s="111"/>
      <c r="SOK7" s="111"/>
      <c r="SOL7" s="111"/>
      <c r="SOM7" s="111"/>
      <c r="SON7" s="111"/>
      <c r="SOO7" s="111"/>
      <c r="SOP7" s="111"/>
      <c r="SOQ7" s="111"/>
      <c r="SOR7" s="111"/>
      <c r="SOS7" s="111"/>
      <c r="SOT7" s="111"/>
      <c r="SOU7" s="111"/>
      <c r="SOV7" s="111"/>
      <c r="SOW7" s="111"/>
      <c r="SOX7" s="111"/>
      <c r="SOY7" s="111"/>
      <c r="SOZ7" s="111"/>
      <c r="SPA7" s="111"/>
      <c r="SPB7" s="111"/>
      <c r="SPC7" s="111"/>
      <c r="SPD7" s="111"/>
      <c r="SPE7" s="111"/>
      <c r="SPF7" s="111"/>
      <c r="SPG7" s="111"/>
      <c r="SPH7" s="111"/>
      <c r="SPI7" s="111"/>
      <c r="SPJ7" s="111"/>
      <c r="SPK7" s="111"/>
      <c r="SPL7" s="111"/>
      <c r="SPM7" s="111"/>
      <c r="SPN7" s="111"/>
      <c r="SPO7" s="111"/>
      <c r="SPP7" s="111"/>
      <c r="SPQ7" s="111"/>
      <c r="SPR7" s="111"/>
      <c r="SPS7" s="111"/>
      <c r="SPT7" s="111"/>
      <c r="SPU7" s="111"/>
      <c r="SPV7" s="111"/>
      <c r="SPW7" s="111"/>
      <c r="SPX7" s="111"/>
      <c r="SPY7" s="111"/>
      <c r="SPZ7" s="111"/>
      <c r="SQA7" s="111"/>
      <c r="SQB7" s="111"/>
      <c r="SQC7" s="111"/>
      <c r="SQD7" s="111"/>
      <c r="SQE7" s="111"/>
      <c r="SQF7" s="111"/>
      <c r="SQG7" s="111"/>
      <c r="SQH7" s="111"/>
      <c r="SQI7" s="111"/>
      <c r="SQJ7" s="111"/>
      <c r="SQK7" s="111"/>
      <c r="SQL7" s="111"/>
      <c r="SQM7" s="111"/>
      <c r="SQN7" s="111"/>
      <c r="SQO7" s="111"/>
      <c r="SQP7" s="111"/>
      <c r="SQQ7" s="111"/>
      <c r="SQR7" s="111"/>
      <c r="SQS7" s="111"/>
      <c r="SQT7" s="111"/>
      <c r="SQU7" s="111"/>
      <c r="SQV7" s="111"/>
      <c r="SQW7" s="111"/>
      <c r="SQX7" s="111"/>
      <c r="SQY7" s="111"/>
      <c r="SQZ7" s="111"/>
      <c r="SRA7" s="111"/>
      <c r="SRB7" s="111"/>
      <c r="SRC7" s="111"/>
      <c r="SRD7" s="111"/>
      <c r="SRE7" s="111"/>
      <c r="SRF7" s="111"/>
      <c r="SRG7" s="111"/>
      <c r="SRH7" s="111"/>
      <c r="SRI7" s="111"/>
      <c r="SRJ7" s="111"/>
      <c r="SRK7" s="111"/>
      <c r="SRL7" s="111"/>
      <c r="SRM7" s="111"/>
      <c r="SRN7" s="111"/>
      <c r="SRO7" s="111"/>
      <c r="SRP7" s="111"/>
      <c r="SRQ7" s="111"/>
      <c r="SRR7" s="111"/>
      <c r="SRS7" s="111"/>
      <c r="SRT7" s="111"/>
      <c r="SRU7" s="111"/>
      <c r="SRV7" s="111"/>
      <c r="SRW7" s="111"/>
      <c r="SRX7" s="111"/>
      <c r="SRY7" s="111"/>
      <c r="SRZ7" s="111"/>
      <c r="SSA7" s="111"/>
      <c r="SSB7" s="111"/>
      <c r="SSC7" s="111"/>
      <c r="SSD7" s="111"/>
      <c r="SSE7" s="111"/>
      <c r="SSF7" s="111"/>
      <c r="SSG7" s="111"/>
      <c r="SSH7" s="111"/>
      <c r="SSI7" s="111"/>
      <c r="SSJ7" s="111"/>
      <c r="SSK7" s="111"/>
      <c r="SSL7" s="111"/>
      <c r="SSM7" s="111"/>
      <c r="SSN7" s="111"/>
      <c r="SSO7" s="111"/>
      <c r="SSP7" s="111"/>
      <c r="SSQ7" s="111"/>
      <c r="SSR7" s="111"/>
      <c r="SSS7" s="111"/>
      <c r="SST7" s="111"/>
      <c r="SSU7" s="111"/>
      <c r="SSV7" s="111"/>
      <c r="SSW7" s="111"/>
      <c r="SSX7" s="111"/>
      <c r="SSY7" s="111"/>
      <c r="SSZ7" s="111"/>
      <c r="STA7" s="111"/>
      <c r="STB7" s="111"/>
      <c r="STC7" s="111"/>
      <c r="STD7" s="111"/>
      <c r="STE7" s="111"/>
      <c r="STF7" s="111"/>
      <c r="STG7" s="111"/>
      <c r="STH7" s="111"/>
      <c r="STI7" s="111"/>
      <c r="STJ7" s="111"/>
      <c r="STK7" s="111"/>
      <c r="STL7" s="111"/>
      <c r="STM7" s="111"/>
      <c r="STN7" s="111"/>
      <c r="STO7" s="111"/>
      <c r="STP7" s="111"/>
      <c r="STQ7" s="111"/>
      <c r="STR7" s="111"/>
      <c r="STS7" s="111"/>
      <c r="STT7" s="111"/>
      <c r="STU7" s="111"/>
      <c r="STV7" s="111"/>
      <c r="STW7" s="111"/>
      <c r="STX7" s="111"/>
      <c r="STY7" s="111"/>
      <c r="STZ7" s="111"/>
      <c r="SUA7" s="111"/>
      <c r="SUB7" s="111"/>
      <c r="SUC7" s="111"/>
      <c r="SUD7" s="111"/>
      <c r="SUE7" s="111"/>
      <c r="SUF7" s="111"/>
      <c r="SUG7" s="111"/>
      <c r="SUH7" s="111"/>
      <c r="SUI7" s="111"/>
      <c r="SUJ7" s="111"/>
      <c r="SUK7" s="111"/>
      <c r="SUL7" s="111"/>
      <c r="SUM7" s="111"/>
      <c r="SUN7" s="111"/>
      <c r="SUO7" s="111"/>
      <c r="SUP7" s="111"/>
      <c r="SUQ7" s="111"/>
      <c r="SUR7" s="111"/>
      <c r="SUS7" s="111"/>
      <c r="SUT7" s="111"/>
      <c r="SUU7" s="111"/>
      <c r="SUV7" s="111"/>
      <c r="SUW7" s="111"/>
      <c r="SUX7" s="111"/>
      <c r="SUY7" s="111"/>
      <c r="SUZ7" s="111"/>
      <c r="SVA7" s="111"/>
      <c r="SVB7" s="111"/>
      <c r="SVC7" s="111"/>
      <c r="SVD7" s="111"/>
      <c r="SVE7" s="111"/>
      <c r="SVF7" s="111"/>
      <c r="SVG7" s="111"/>
      <c r="SVH7" s="111"/>
      <c r="SVI7" s="111"/>
      <c r="SVJ7" s="111"/>
      <c r="SVK7" s="111"/>
      <c r="SVL7" s="111"/>
      <c r="SVM7" s="111"/>
      <c r="SVN7" s="111"/>
      <c r="SVO7" s="111"/>
      <c r="SVP7" s="111"/>
      <c r="SVQ7" s="111"/>
      <c r="SVR7" s="111"/>
      <c r="SVS7" s="111"/>
      <c r="SVT7" s="111"/>
      <c r="SVU7" s="111"/>
      <c r="SVV7" s="111"/>
      <c r="SVW7" s="111"/>
      <c r="SVX7" s="111"/>
      <c r="SVY7" s="111"/>
      <c r="SVZ7" s="111"/>
      <c r="SWA7" s="111"/>
      <c r="SWB7" s="111"/>
      <c r="SWC7" s="111"/>
      <c r="SWD7" s="111"/>
      <c r="SWE7" s="111"/>
      <c r="SWF7" s="111"/>
      <c r="SWG7" s="111"/>
      <c r="SWH7" s="111"/>
      <c r="SWI7" s="111"/>
      <c r="SWJ7" s="111"/>
      <c r="SWK7" s="111"/>
      <c r="SWL7" s="111"/>
      <c r="SWM7" s="111"/>
      <c r="SWN7" s="111"/>
      <c r="SWO7" s="111"/>
      <c r="SWP7" s="111"/>
      <c r="SWQ7" s="111"/>
      <c r="SWR7" s="111"/>
      <c r="SWS7" s="111"/>
      <c r="SWT7" s="111"/>
      <c r="SWU7" s="111"/>
      <c r="SWV7" s="111"/>
      <c r="SWW7" s="111"/>
      <c r="SWX7" s="111"/>
      <c r="SWY7" s="111"/>
      <c r="SWZ7" s="111"/>
      <c r="SXA7" s="111"/>
      <c r="SXB7" s="111"/>
      <c r="SXC7" s="111"/>
      <c r="SXD7" s="111"/>
      <c r="SXE7" s="111"/>
      <c r="SXF7" s="111"/>
      <c r="SXG7" s="111"/>
      <c r="SXH7" s="111"/>
      <c r="SXI7" s="111"/>
      <c r="SXJ7" s="111"/>
      <c r="SXK7" s="111"/>
      <c r="SXL7" s="111"/>
      <c r="SXM7" s="111"/>
      <c r="SXN7" s="111"/>
      <c r="SXO7" s="111"/>
      <c r="SXP7" s="111"/>
      <c r="SXQ7" s="111"/>
      <c r="SXR7" s="111"/>
      <c r="SXS7" s="111"/>
      <c r="SXT7" s="111"/>
      <c r="SXU7" s="111"/>
      <c r="SXV7" s="111"/>
      <c r="SXW7" s="111"/>
      <c r="SXX7" s="111"/>
      <c r="SXY7" s="111"/>
      <c r="SXZ7" s="111"/>
      <c r="SYA7" s="111"/>
      <c r="SYB7" s="111"/>
      <c r="SYC7" s="111"/>
      <c r="SYD7" s="111"/>
      <c r="SYE7" s="111"/>
      <c r="SYF7" s="111"/>
      <c r="SYG7" s="111"/>
      <c r="SYH7" s="111"/>
      <c r="SYI7" s="111"/>
      <c r="SYJ7" s="111"/>
      <c r="SYK7" s="111"/>
      <c r="SYL7" s="111"/>
      <c r="SYM7" s="111"/>
      <c r="SYN7" s="111"/>
      <c r="SYO7" s="111"/>
      <c r="SYP7" s="111"/>
      <c r="SYQ7" s="111"/>
      <c r="SYR7" s="111"/>
      <c r="SYS7" s="111"/>
      <c r="SYT7" s="111"/>
      <c r="SYU7" s="111"/>
      <c r="SYV7" s="111"/>
      <c r="SYW7" s="111"/>
      <c r="SYX7" s="111"/>
      <c r="SYY7" s="111"/>
      <c r="SYZ7" s="111"/>
      <c r="SZA7" s="111"/>
      <c r="SZB7" s="111"/>
      <c r="SZC7" s="111"/>
      <c r="SZD7" s="111"/>
      <c r="SZE7" s="111"/>
      <c r="SZF7" s="111"/>
      <c r="SZG7" s="111"/>
      <c r="SZH7" s="111"/>
      <c r="SZI7" s="111"/>
      <c r="SZJ7" s="111"/>
      <c r="SZK7" s="111"/>
      <c r="SZL7" s="111"/>
      <c r="SZM7" s="111"/>
      <c r="SZN7" s="111"/>
      <c r="SZO7" s="111"/>
      <c r="SZP7" s="111"/>
      <c r="SZQ7" s="111"/>
      <c r="SZR7" s="111"/>
      <c r="SZS7" s="111"/>
      <c r="SZT7" s="111"/>
      <c r="SZU7" s="111"/>
      <c r="SZV7" s="111"/>
      <c r="SZW7" s="111"/>
      <c r="SZX7" s="111"/>
      <c r="SZY7" s="111"/>
      <c r="SZZ7" s="111"/>
      <c r="TAA7" s="111"/>
      <c r="TAB7" s="111"/>
      <c r="TAC7" s="111"/>
      <c r="TAD7" s="111"/>
      <c r="TAE7" s="111"/>
      <c r="TAF7" s="111"/>
      <c r="TAG7" s="111"/>
      <c r="TAH7" s="111"/>
      <c r="TAI7" s="111"/>
      <c r="TAJ7" s="111"/>
      <c r="TAK7" s="111"/>
      <c r="TAL7" s="111"/>
      <c r="TAM7" s="111"/>
      <c r="TAN7" s="111"/>
      <c r="TAO7" s="111"/>
      <c r="TAP7" s="111"/>
      <c r="TAQ7" s="111"/>
      <c r="TAR7" s="111"/>
      <c r="TAS7" s="111"/>
      <c r="TAT7" s="111"/>
      <c r="TAU7" s="111"/>
      <c r="TAV7" s="111"/>
      <c r="TAW7" s="111"/>
      <c r="TAX7" s="111"/>
      <c r="TAY7" s="111"/>
      <c r="TAZ7" s="111"/>
      <c r="TBA7" s="111"/>
      <c r="TBB7" s="111"/>
      <c r="TBC7" s="111"/>
      <c r="TBD7" s="111"/>
      <c r="TBE7" s="111"/>
      <c r="TBF7" s="111"/>
      <c r="TBG7" s="111"/>
      <c r="TBH7" s="111"/>
      <c r="TBI7" s="111"/>
      <c r="TBJ7" s="111"/>
      <c r="TBK7" s="111"/>
      <c r="TBL7" s="111"/>
      <c r="TBM7" s="111"/>
      <c r="TBN7" s="111"/>
      <c r="TBO7" s="111"/>
      <c r="TBP7" s="111"/>
      <c r="TBQ7" s="111"/>
      <c r="TBR7" s="111"/>
      <c r="TBS7" s="111"/>
      <c r="TBT7" s="111"/>
      <c r="TBU7" s="111"/>
      <c r="TBV7" s="111"/>
      <c r="TBW7" s="111"/>
      <c r="TBX7" s="111"/>
      <c r="TBY7" s="111"/>
      <c r="TBZ7" s="111"/>
      <c r="TCA7" s="111"/>
      <c r="TCB7" s="111"/>
      <c r="TCC7" s="111"/>
      <c r="TCD7" s="111"/>
      <c r="TCE7" s="111"/>
      <c r="TCF7" s="111"/>
      <c r="TCG7" s="111"/>
      <c r="TCH7" s="111"/>
      <c r="TCI7" s="111"/>
      <c r="TCJ7" s="111"/>
      <c r="TCK7" s="111"/>
      <c r="TCL7" s="111"/>
      <c r="TCM7" s="111"/>
      <c r="TCN7" s="111"/>
      <c r="TCO7" s="111"/>
      <c r="TCP7" s="111"/>
      <c r="TCQ7" s="111"/>
      <c r="TCR7" s="111"/>
      <c r="TCS7" s="111"/>
      <c r="TCT7" s="111"/>
      <c r="TCU7" s="111"/>
      <c r="TCV7" s="111"/>
      <c r="TCW7" s="111"/>
      <c r="TCX7" s="111"/>
      <c r="TCY7" s="111"/>
      <c r="TCZ7" s="111"/>
      <c r="TDA7" s="111"/>
      <c r="TDB7" s="111"/>
      <c r="TDC7" s="111"/>
      <c r="TDD7" s="111"/>
      <c r="TDE7" s="111"/>
      <c r="TDF7" s="111"/>
      <c r="TDG7" s="111"/>
      <c r="TDH7" s="111"/>
      <c r="TDI7" s="111"/>
      <c r="TDJ7" s="111"/>
      <c r="TDK7" s="111"/>
      <c r="TDL7" s="111"/>
      <c r="TDM7" s="111"/>
      <c r="TDN7" s="111"/>
      <c r="TDO7" s="111"/>
      <c r="TDP7" s="111"/>
      <c r="TDQ7" s="111"/>
      <c r="TDR7" s="111"/>
      <c r="TDS7" s="111"/>
      <c r="TDT7" s="111"/>
      <c r="TDU7" s="111"/>
      <c r="TDV7" s="111"/>
      <c r="TDW7" s="111"/>
      <c r="TDX7" s="111"/>
      <c r="TDY7" s="111"/>
      <c r="TDZ7" s="111"/>
      <c r="TEA7" s="111"/>
      <c r="TEB7" s="111"/>
      <c r="TEC7" s="111"/>
      <c r="TED7" s="111"/>
      <c r="TEE7" s="111"/>
      <c r="TEF7" s="111"/>
      <c r="TEG7" s="111"/>
      <c r="TEH7" s="111"/>
      <c r="TEI7" s="111"/>
      <c r="TEJ7" s="111"/>
      <c r="TEK7" s="111"/>
      <c r="TEL7" s="111"/>
      <c r="TEM7" s="111"/>
      <c r="TEN7" s="111"/>
      <c r="TEO7" s="111"/>
      <c r="TEP7" s="111"/>
      <c r="TEQ7" s="111"/>
      <c r="TER7" s="111"/>
      <c r="TES7" s="111"/>
      <c r="TET7" s="111"/>
      <c r="TEU7" s="111"/>
      <c r="TEV7" s="111"/>
      <c r="TEW7" s="111"/>
      <c r="TEX7" s="111"/>
      <c r="TEY7" s="111"/>
      <c r="TEZ7" s="111"/>
      <c r="TFA7" s="111"/>
      <c r="TFB7" s="111"/>
      <c r="TFC7" s="111"/>
      <c r="TFD7" s="111"/>
      <c r="TFE7" s="111"/>
      <c r="TFF7" s="111"/>
      <c r="TFG7" s="111"/>
      <c r="TFH7" s="111"/>
      <c r="TFI7" s="111"/>
      <c r="TFJ7" s="111"/>
      <c r="TFK7" s="111"/>
      <c r="TFL7" s="111"/>
      <c r="TFM7" s="111"/>
      <c r="TFN7" s="111"/>
      <c r="TFO7" s="111"/>
      <c r="TFP7" s="111"/>
      <c r="TFQ7" s="111"/>
      <c r="TFR7" s="111"/>
      <c r="TFS7" s="111"/>
      <c r="TFT7" s="111"/>
      <c r="TFU7" s="111"/>
      <c r="TFV7" s="111"/>
      <c r="TFW7" s="111"/>
      <c r="TFX7" s="111"/>
      <c r="TFY7" s="111"/>
      <c r="TFZ7" s="111"/>
      <c r="TGA7" s="111"/>
      <c r="TGB7" s="111"/>
      <c r="TGC7" s="111"/>
      <c r="TGD7" s="111"/>
      <c r="TGE7" s="111"/>
      <c r="TGF7" s="111"/>
      <c r="TGG7" s="111"/>
      <c r="TGH7" s="111"/>
      <c r="TGI7" s="111"/>
      <c r="TGJ7" s="111"/>
      <c r="TGK7" s="111"/>
      <c r="TGL7" s="111"/>
      <c r="TGM7" s="111"/>
      <c r="TGN7" s="111"/>
      <c r="TGO7" s="111"/>
      <c r="TGP7" s="111"/>
      <c r="TGQ7" s="111"/>
      <c r="TGR7" s="111"/>
      <c r="TGS7" s="111"/>
      <c r="TGT7" s="111"/>
      <c r="TGU7" s="111"/>
      <c r="TGV7" s="111"/>
      <c r="TGW7" s="111"/>
      <c r="TGX7" s="111"/>
      <c r="TGY7" s="111"/>
      <c r="TGZ7" s="111"/>
      <c r="THA7" s="111"/>
      <c r="THB7" s="111"/>
      <c r="THC7" s="111"/>
      <c r="THD7" s="111"/>
      <c r="THE7" s="111"/>
      <c r="THF7" s="111"/>
      <c r="THG7" s="111"/>
      <c r="THH7" s="111"/>
      <c r="THI7" s="111"/>
      <c r="THJ7" s="111"/>
      <c r="THK7" s="111"/>
      <c r="THL7" s="111"/>
      <c r="THM7" s="111"/>
      <c r="THN7" s="111"/>
      <c r="THO7" s="111"/>
      <c r="THP7" s="111"/>
      <c r="THQ7" s="111"/>
      <c r="THR7" s="111"/>
      <c r="THS7" s="111"/>
      <c r="THT7" s="111"/>
      <c r="THU7" s="111"/>
      <c r="THV7" s="111"/>
      <c r="THW7" s="111"/>
      <c r="THX7" s="111"/>
      <c r="THY7" s="111"/>
      <c r="THZ7" s="111"/>
      <c r="TIA7" s="111"/>
      <c r="TIB7" s="111"/>
      <c r="TIC7" s="111"/>
      <c r="TID7" s="111"/>
      <c r="TIE7" s="111"/>
      <c r="TIF7" s="111"/>
      <c r="TIG7" s="111"/>
      <c r="TIH7" s="111"/>
      <c r="TII7" s="111"/>
      <c r="TIJ7" s="111"/>
      <c r="TIK7" s="111"/>
      <c r="TIL7" s="111"/>
      <c r="TIM7" s="111"/>
      <c r="TIN7" s="111"/>
      <c r="TIO7" s="111"/>
      <c r="TIP7" s="111"/>
      <c r="TIQ7" s="111"/>
      <c r="TIR7" s="111"/>
      <c r="TIS7" s="111"/>
      <c r="TIT7" s="111"/>
      <c r="TIU7" s="111"/>
      <c r="TIV7" s="111"/>
      <c r="TIW7" s="111"/>
      <c r="TIX7" s="111"/>
      <c r="TIY7" s="111"/>
      <c r="TIZ7" s="111"/>
      <c r="TJA7" s="111"/>
      <c r="TJB7" s="111"/>
      <c r="TJC7" s="111"/>
      <c r="TJD7" s="111"/>
      <c r="TJE7" s="111"/>
      <c r="TJF7" s="111"/>
      <c r="TJG7" s="111"/>
      <c r="TJH7" s="111"/>
      <c r="TJI7" s="111"/>
      <c r="TJJ7" s="111"/>
      <c r="TJK7" s="111"/>
      <c r="TJL7" s="111"/>
      <c r="TJM7" s="111"/>
      <c r="TJN7" s="111"/>
      <c r="TJO7" s="111"/>
      <c r="TJP7" s="111"/>
      <c r="TJQ7" s="111"/>
      <c r="TJR7" s="111"/>
      <c r="TJS7" s="111"/>
      <c r="TJT7" s="111"/>
      <c r="TJU7" s="111"/>
      <c r="TJV7" s="111"/>
      <c r="TJW7" s="111"/>
      <c r="TJX7" s="111"/>
      <c r="TJY7" s="111"/>
      <c r="TJZ7" s="111"/>
      <c r="TKA7" s="111"/>
      <c r="TKB7" s="111"/>
      <c r="TKC7" s="111"/>
      <c r="TKD7" s="111"/>
      <c r="TKE7" s="111"/>
      <c r="TKF7" s="111"/>
      <c r="TKG7" s="111"/>
      <c r="TKH7" s="111"/>
      <c r="TKI7" s="111"/>
      <c r="TKJ7" s="111"/>
      <c r="TKK7" s="111"/>
      <c r="TKL7" s="111"/>
      <c r="TKM7" s="111"/>
      <c r="TKN7" s="111"/>
      <c r="TKO7" s="111"/>
      <c r="TKP7" s="111"/>
      <c r="TKQ7" s="111"/>
      <c r="TKR7" s="111"/>
      <c r="TKS7" s="111"/>
      <c r="TKT7" s="111"/>
      <c r="TKU7" s="111"/>
      <c r="TKV7" s="111"/>
      <c r="TKW7" s="111"/>
      <c r="TKX7" s="111"/>
      <c r="TKY7" s="111"/>
      <c r="TKZ7" s="111"/>
      <c r="TLA7" s="111"/>
      <c r="TLB7" s="111"/>
      <c r="TLC7" s="111"/>
      <c r="TLD7" s="111"/>
      <c r="TLE7" s="111"/>
      <c r="TLF7" s="111"/>
      <c r="TLG7" s="111"/>
      <c r="TLH7" s="111"/>
      <c r="TLI7" s="111"/>
      <c r="TLJ7" s="111"/>
      <c r="TLK7" s="111"/>
      <c r="TLL7" s="111"/>
      <c r="TLM7" s="111"/>
      <c r="TLN7" s="111"/>
      <c r="TLO7" s="111"/>
      <c r="TLP7" s="111"/>
      <c r="TLQ7" s="111"/>
      <c r="TLR7" s="111"/>
      <c r="TLS7" s="111"/>
      <c r="TLT7" s="111"/>
      <c r="TLU7" s="111"/>
      <c r="TLV7" s="111"/>
      <c r="TLW7" s="111"/>
      <c r="TLX7" s="111"/>
      <c r="TLY7" s="111"/>
      <c r="TLZ7" s="111"/>
      <c r="TMA7" s="111"/>
      <c r="TMB7" s="111"/>
      <c r="TMC7" s="111"/>
      <c r="TMD7" s="111"/>
      <c r="TME7" s="111"/>
      <c r="TMF7" s="111"/>
      <c r="TMG7" s="111"/>
      <c r="TMH7" s="111"/>
      <c r="TMI7" s="111"/>
      <c r="TMJ7" s="111"/>
      <c r="TMK7" s="111"/>
      <c r="TML7" s="111"/>
      <c r="TMM7" s="111"/>
      <c r="TMN7" s="111"/>
      <c r="TMO7" s="111"/>
      <c r="TMP7" s="111"/>
      <c r="TMQ7" s="111"/>
      <c r="TMR7" s="111"/>
      <c r="TMS7" s="111"/>
      <c r="TMT7" s="111"/>
      <c r="TMU7" s="111"/>
      <c r="TMV7" s="111"/>
      <c r="TMW7" s="111"/>
      <c r="TMX7" s="111"/>
      <c r="TMY7" s="111"/>
      <c r="TMZ7" s="111"/>
      <c r="TNA7" s="111"/>
      <c r="TNB7" s="111"/>
      <c r="TNC7" s="111"/>
      <c r="TND7" s="111"/>
      <c r="TNE7" s="111"/>
      <c r="TNF7" s="111"/>
      <c r="TNG7" s="111"/>
      <c r="TNH7" s="111"/>
      <c r="TNI7" s="111"/>
      <c r="TNJ7" s="111"/>
      <c r="TNK7" s="111"/>
      <c r="TNL7" s="111"/>
      <c r="TNM7" s="111"/>
      <c r="TNN7" s="111"/>
      <c r="TNO7" s="111"/>
      <c r="TNP7" s="111"/>
      <c r="TNQ7" s="111"/>
      <c r="TNR7" s="111"/>
      <c r="TNS7" s="111"/>
      <c r="TNT7" s="111"/>
      <c r="TNU7" s="111"/>
      <c r="TNV7" s="111"/>
      <c r="TNW7" s="111"/>
      <c r="TNX7" s="111"/>
      <c r="TNY7" s="111"/>
      <c r="TNZ7" s="111"/>
      <c r="TOA7" s="111"/>
      <c r="TOB7" s="111"/>
      <c r="TOC7" s="111"/>
      <c r="TOD7" s="111"/>
      <c r="TOE7" s="111"/>
      <c r="TOF7" s="111"/>
      <c r="TOG7" s="111"/>
      <c r="TOH7" s="111"/>
      <c r="TOI7" s="111"/>
      <c r="TOJ7" s="111"/>
      <c r="TOK7" s="111"/>
      <c r="TOL7" s="111"/>
      <c r="TOM7" s="111"/>
      <c r="TON7" s="111"/>
      <c r="TOO7" s="111"/>
      <c r="TOP7" s="111"/>
      <c r="TOQ7" s="111"/>
      <c r="TOR7" s="111"/>
      <c r="TOS7" s="111"/>
      <c r="TOT7" s="111"/>
      <c r="TOU7" s="111"/>
      <c r="TOV7" s="111"/>
      <c r="TOW7" s="111"/>
      <c r="TOX7" s="111"/>
      <c r="TOY7" s="111"/>
      <c r="TOZ7" s="111"/>
      <c r="TPA7" s="111"/>
      <c r="TPB7" s="111"/>
      <c r="TPC7" s="111"/>
      <c r="TPD7" s="111"/>
      <c r="TPE7" s="111"/>
      <c r="TPF7" s="111"/>
      <c r="TPG7" s="111"/>
      <c r="TPH7" s="111"/>
      <c r="TPI7" s="111"/>
      <c r="TPJ7" s="111"/>
      <c r="TPK7" s="111"/>
      <c r="TPL7" s="111"/>
      <c r="TPM7" s="111"/>
      <c r="TPN7" s="111"/>
      <c r="TPO7" s="111"/>
      <c r="TPP7" s="111"/>
      <c r="TPQ7" s="111"/>
      <c r="TPR7" s="111"/>
      <c r="TPS7" s="111"/>
      <c r="TPT7" s="111"/>
      <c r="TPU7" s="111"/>
      <c r="TPV7" s="111"/>
      <c r="TPW7" s="111"/>
      <c r="TPX7" s="111"/>
      <c r="TPY7" s="111"/>
      <c r="TPZ7" s="111"/>
      <c r="TQA7" s="111"/>
      <c r="TQB7" s="111"/>
      <c r="TQC7" s="111"/>
      <c r="TQD7" s="111"/>
      <c r="TQE7" s="111"/>
      <c r="TQF7" s="111"/>
      <c r="TQG7" s="111"/>
      <c r="TQH7" s="111"/>
      <c r="TQI7" s="111"/>
      <c r="TQJ7" s="111"/>
      <c r="TQK7" s="111"/>
      <c r="TQL7" s="111"/>
      <c r="TQM7" s="111"/>
      <c r="TQN7" s="111"/>
      <c r="TQO7" s="111"/>
      <c r="TQP7" s="111"/>
      <c r="TQQ7" s="111"/>
      <c r="TQR7" s="111"/>
      <c r="TQS7" s="111"/>
      <c r="TQT7" s="111"/>
      <c r="TQU7" s="111"/>
      <c r="TQV7" s="111"/>
      <c r="TQW7" s="111"/>
      <c r="TQX7" s="111"/>
      <c r="TQY7" s="111"/>
      <c r="TQZ7" s="111"/>
      <c r="TRA7" s="111"/>
      <c r="TRB7" s="111"/>
      <c r="TRC7" s="111"/>
      <c r="TRD7" s="111"/>
      <c r="TRE7" s="111"/>
      <c r="TRF7" s="111"/>
      <c r="TRG7" s="111"/>
      <c r="TRH7" s="111"/>
      <c r="TRI7" s="111"/>
      <c r="TRJ7" s="111"/>
      <c r="TRK7" s="111"/>
      <c r="TRL7" s="111"/>
      <c r="TRM7" s="111"/>
      <c r="TRN7" s="111"/>
      <c r="TRO7" s="111"/>
      <c r="TRP7" s="111"/>
      <c r="TRQ7" s="111"/>
      <c r="TRR7" s="111"/>
      <c r="TRS7" s="111"/>
      <c r="TRT7" s="111"/>
      <c r="TRU7" s="111"/>
      <c r="TRV7" s="111"/>
      <c r="TRW7" s="111"/>
      <c r="TRX7" s="111"/>
      <c r="TRY7" s="111"/>
      <c r="TRZ7" s="111"/>
      <c r="TSA7" s="111"/>
      <c r="TSB7" s="111"/>
      <c r="TSC7" s="111"/>
      <c r="TSD7" s="111"/>
      <c r="TSE7" s="111"/>
      <c r="TSF7" s="111"/>
      <c r="TSG7" s="111"/>
      <c r="TSH7" s="111"/>
      <c r="TSI7" s="111"/>
      <c r="TSJ7" s="111"/>
      <c r="TSK7" s="111"/>
      <c r="TSL7" s="111"/>
      <c r="TSM7" s="111"/>
      <c r="TSN7" s="111"/>
      <c r="TSO7" s="111"/>
      <c r="TSP7" s="111"/>
      <c r="TSQ7" s="111"/>
      <c r="TSR7" s="111"/>
      <c r="TSS7" s="111"/>
      <c r="TST7" s="111"/>
      <c r="TSU7" s="111"/>
      <c r="TSV7" s="111"/>
      <c r="TSW7" s="111"/>
      <c r="TSX7" s="111"/>
      <c r="TSY7" s="111"/>
      <c r="TSZ7" s="111"/>
      <c r="TTA7" s="111"/>
      <c r="TTB7" s="111"/>
      <c r="TTC7" s="111"/>
      <c r="TTD7" s="111"/>
      <c r="TTE7" s="111"/>
      <c r="TTF7" s="111"/>
      <c r="TTG7" s="111"/>
      <c r="TTH7" s="111"/>
      <c r="TTI7" s="111"/>
      <c r="TTJ7" s="111"/>
      <c r="TTK7" s="111"/>
      <c r="TTL7" s="111"/>
      <c r="TTM7" s="111"/>
      <c r="TTN7" s="111"/>
      <c r="TTO7" s="111"/>
      <c r="TTP7" s="111"/>
      <c r="TTQ7" s="111"/>
      <c r="TTR7" s="111"/>
      <c r="TTS7" s="111"/>
      <c r="TTT7" s="111"/>
      <c r="TTU7" s="111"/>
      <c r="TTV7" s="111"/>
      <c r="TTW7" s="111"/>
      <c r="TTX7" s="111"/>
      <c r="TTY7" s="111"/>
      <c r="TTZ7" s="111"/>
      <c r="TUA7" s="111"/>
      <c r="TUB7" s="111"/>
      <c r="TUC7" s="111"/>
      <c r="TUD7" s="111"/>
      <c r="TUE7" s="111"/>
      <c r="TUF7" s="111"/>
      <c r="TUG7" s="111"/>
      <c r="TUH7" s="111"/>
      <c r="TUI7" s="111"/>
      <c r="TUJ7" s="111"/>
      <c r="TUK7" s="111"/>
      <c r="TUL7" s="111"/>
      <c r="TUM7" s="111"/>
      <c r="TUN7" s="111"/>
      <c r="TUO7" s="111"/>
      <c r="TUP7" s="111"/>
      <c r="TUQ7" s="111"/>
      <c r="TUR7" s="111"/>
      <c r="TUS7" s="111"/>
      <c r="TUT7" s="111"/>
      <c r="TUU7" s="111"/>
      <c r="TUV7" s="111"/>
      <c r="TUW7" s="111"/>
      <c r="TUX7" s="111"/>
      <c r="TUY7" s="111"/>
      <c r="TUZ7" s="111"/>
      <c r="TVA7" s="111"/>
      <c r="TVB7" s="111"/>
      <c r="TVC7" s="111"/>
      <c r="TVD7" s="111"/>
      <c r="TVE7" s="111"/>
      <c r="TVF7" s="111"/>
      <c r="TVG7" s="111"/>
      <c r="TVH7" s="111"/>
      <c r="TVI7" s="111"/>
      <c r="TVJ7" s="111"/>
      <c r="TVK7" s="111"/>
      <c r="TVL7" s="111"/>
      <c r="TVM7" s="111"/>
      <c r="TVN7" s="111"/>
      <c r="TVO7" s="111"/>
      <c r="TVP7" s="111"/>
      <c r="TVQ7" s="111"/>
      <c r="TVR7" s="111"/>
      <c r="TVS7" s="111"/>
      <c r="TVT7" s="111"/>
      <c r="TVU7" s="111"/>
      <c r="TVV7" s="111"/>
      <c r="TVW7" s="111"/>
      <c r="TVX7" s="111"/>
      <c r="TVY7" s="111"/>
      <c r="TVZ7" s="111"/>
      <c r="TWA7" s="111"/>
      <c r="TWB7" s="111"/>
      <c r="TWC7" s="111"/>
      <c r="TWD7" s="111"/>
      <c r="TWE7" s="111"/>
      <c r="TWF7" s="111"/>
      <c r="TWG7" s="111"/>
      <c r="TWH7" s="111"/>
      <c r="TWI7" s="111"/>
      <c r="TWJ7" s="111"/>
      <c r="TWK7" s="111"/>
      <c r="TWL7" s="111"/>
      <c r="TWM7" s="111"/>
      <c r="TWN7" s="111"/>
      <c r="TWO7" s="111"/>
      <c r="TWP7" s="111"/>
      <c r="TWQ7" s="111"/>
      <c r="TWR7" s="111"/>
      <c r="TWS7" s="111"/>
      <c r="TWT7" s="111"/>
      <c r="TWU7" s="111"/>
      <c r="TWV7" s="111"/>
      <c r="TWW7" s="111"/>
      <c r="TWX7" s="111"/>
      <c r="TWY7" s="111"/>
      <c r="TWZ7" s="111"/>
      <c r="TXA7" s="111"/>
      <c r="TXB7" s="111"/>
      <c r="TXC7" s="111"/>
      <c r="TXD7" s="111"/>
      <c r="TXE7" s="111"/>
      <c r="TXF7" s="111"/>
      <c r="TXG7" s="111"/>
      <c r="TXH7" s="111"/>
      <c r="TXI7" s="111"/>
      <c r="TXJ7" s="111"/>
      <c r="TXK7" s="111"/>
      <c r="TXL7" s="111"/>
      <c r="TXM7" s="111"/>
      <c r="TXN7" s="111"/>
      <c r="TXO7" s="111"/>
      <c r="TXP7" s="111"/>
      <c r="TXQ7" s="111"/>
      <c r="TXR7" s="111"/>
      <c r="TXS7" s="111"/>
      <c r="TXT7" s="111"/>
      <c r="TXU7" s="111"/>
      <c r="TXV7" s="111"/>
      <c r="TXW7" s="111"/>
      <c r="TXX7" s="111"/>
      <c r="TXY7" s="111"/>
      <c r="TXZ7" s="111"/>
      <c r="TYA7" s="111"/>
      <c r="TYB7" s="111"/>
      <c r="TYC7" s="111"/>
      <c r="TYD7" s="111"/>
      <c r="TYE7" s="111"/>
      <c r="TYF7" s="111"/>
      <c r="TYG7" s="111"/>
      <c r="TYH7" s="111"/>
      <c r="TYI7" s="111"/>
      <c r="TYJ7" s="111"/>
      <c r="TYK7" s="111"/>
      <c r="TYL7" s="111"/>
      <c r="TYM7" s="111"/>
      <c r="TYN7" s="111"/>
      <c r="TYO7" s="111"/>
      <c r="TYP7" s="111"/>
      <c r="TYQ7" s="111"/>
      <c r="TYR7" s="111"/>
      <c r="TYS7" s="111"/>
      <c r="TYT7" s="111"/>
      <c r="TYU7" s="111"/>
      <c r="TYV7" s="111"/>
      <c r="TYW7" s="111"/>
      <c r="TYX7" s="111"/>
      <c r="TYY7" s="111"/>
      <c r="TYZ7" s="111"/>
      <c r="TZA7" s="111"/>
      <c r="TZB7" s="111"/>
      <c r="TZC7" s="111"/>
      <c r="TZD7" s="111"/>
      <c r="TZE7" s="111"/>
      <c r="TZF7" s="111"/>
      <c r="TZG7" s="111"/>
      <c r="TZH7" s="111"/>
      <c r="TZI7" s="111"/>
      <c r="TZJ7" s="111"/>
      <c r="TZK7" s="111"/>
      <c r="TZL7" s="111"/>
      <c r="TZM7" s="111"/>
      <c r="TZN7" s="111"/>
      <c r="TZO7" s="111"/>
      <c r="TZP7" s="111"/>
      <c r="TZQ7" s="111"/>
      <c r="TZR7" s="111"/>
      <c r="TZS7" s="111"/>
      <c r="TZT7" s="111"/>
      <c r="TZU7" s="111"/>
      <c r="TZV7" s="111"/>
      <c r="TZW7" s="111"/>
      <c r="TZX7" s="111"/>
      <c r="TZY7" s="111"/>
      <c r="TZZ7" s="111"/>
      <c r="UAA7" s="111"/>
      <c r="UAB7" s="111"/>
      <c r="UAC7" s="111"/>
      <c r="UAD7" s="111"/>
      <c r="UAE7" s="111"/>
      <c r="UAF7" s="111"/>
      <c r="UAG7" s="111"/>
      <c r="UAH7" s="111"/>
      <c r="UAI7" s="111"/>
      <c r="UAJ7" s="111"/>
      <c r="UAK7" s="111"/>
      <c r="UAL7" s="111"/>
      <c r="UAM7" s="111"/>
      <c r="UAN7" s="111"/>
      <c r="UAO7" s="111"/>
      <c r="UAP7" s="111"/>
      <c r="UAQ7" s="111"/>
      <c r="UAR7" s="111"/>
      <c r="UAS7" s="111"/>
      <c r="UAT7" s="111"/>
      <c r="UAU7" s="111"/>
      <c r="UAV7" s="111"/>
      <c r="UAW7" s="111"/>
      <c r="UAX7" s="111"/>
      <c r="UAY7" s="111"/>
      <c r="UAZ7" s="111"/>
      <c r="UBA7" s="111"/>
      <c r="UBB7" s="111"/>
      <c r="UBC7" s="111"/>
      <c r="UBD7" s="111"/>
      <c r="UBE7" s="111"/>
      <c r="UBF7" s="111"/>
      <c r="UBG7" s="111"/>
      <c r="UBH7" s="111"/>
      <c r="UBI7" s="111"/>
      <c r="UBJ7" s="111"/>
      <c r="UBK7" s="111"/>
      <c r="UBL7" s="111"/>
      <c r="UBM7" s="111"/>
      <c r="UBN7" s="111"/>
      <c r="UBO7" s="111"/>
      <c r="UBP7" s="111"/>
      <c r="UBQ7" s="111"/>
      <c r="UBR7" s="111"/>
      <c r="UBS7" s="111"/>
      <c r="UBT7" s="111"/>
      <c r="UBU7" s="111"/>
      <c r="UBV7" s="111"/>
      <c r="UBW7" s="111"/>
      <c r="UBX7" s="111"/>
      <c r="UBY7" s="111"/>
      <c r="UBZ7" s="111"/>
      <c r="UCA7" s="111"/>
      <c r="UCB7" s="111"/>
      <c r="UCC7" s="111"/>
      <c r="UCD7" s="111"/>
      <c r="UCE7" s="111"/>
      <c r="UCF7" s="111"/>
      <c r="UCG7" s="111"/>
      <c r="UCH7" s="111"/>
      <c r="UCI7" s="111"/>
      <c r="UCJ7" s="111"/>
      <c r="UCK7" s="111"/>
      <c r="UCL7" s="111"/>
      <c r="UCM7" s="111"/>
      <c r="UCN7" s="111"/>
      <c r="UCO7" s="111"/>
      <c r="UCP7" s="111"/>
      <c r="UCQ7" s="111"/>
      <c r="UCR7" s="111"/>
      <c r="UCS7" s="111"/>
      <c r="UCT7" s="111"/>
      <c r="UCU7" s="111"/>
      <c r="UCV7" s="111"/>
      <c r="UCW7" s="111"/>
      <c r="UCX7" s="111"/>
      <c r="UCY7" s="111"/>
      <c r="UCZ7" s="111"/>
      <c r="UDA7" s="111"/>
      <c r="UDB7" s="111"/>
      <c r="UDC7" s="111"/>
      <c r="UDD7" s="111"/>
      <c r="UDE7" s="111"/>
      <c r="UDF7" s="111"/>
      <c r="UDG7" s="111"/>
      <c r="UDH7" s="111"/>
      <c r="UDI7" s="111"/>
      <c r="UDJ7" s="111"/>
      <c r="UDK7" s="111"/>
      <c r="UDL7" s="111"/>
      <c r="UDM7" s="111"/>
      <c r="UDN7" s="111"/>
      <c r="UDO7" s="111"/>
      <c r="UDP7" s="111"/>
      <c r="UDQ7" s="111"/>
      <c r="UDR7" s="111"/>
      <c r="UDS7" s="111"/>
      <c r="UDT7" s="111"/>
      <c r="UDU7" s="111"/>
      <c r="UDV7" s="111"/>
      <c r="UDW7" s="111"/>
      <c r="UDX7" s="111"/>
      <c r="UDY7" s="111"/>
      <c r="UDZ7" s="111"/>
      <c r="UEA7" s="111"/>
      <c r="UEB7" s="111"/>
      <c r="UEC7" s="111"/>
      <c r="UED7" s="111"/>
      <c r="UEE7" s="111"/>
      <c r="UEF7" s="111"/>
      <c r="UEG7" s="111"/>
      <c r="UEH7" s="111"/>
      <c r="UEI7" s="111"/>
      <c r="UEJ7" s="111"/>
      <c r="UEK7" s="111"/>
      <c r="UEL7" s="111"/>
      <c r="UEM7" s="111"/>
      <c r="UEN7" s="111"/>
      <c r="UEO7" s="111"/>
      <c r="UEP7" s="111"/>
      <c r="UEQ7" s="111"/>
      <c r="UER7" s="111"/>
      <c r="UES7" s="111"/>
      <c r="UET7" s="111"/>
      <c r="UEU7" s="111"/>
      <c r="UEV7" s="111"/>
      <c r="UEW7" s="111"/>
      <c r="UEX7" s="111"/>
      <c r="UEY7" s="111"/>
      <c r="UEZ7" s="111"/>
      <c r="UFA7" s="111"/>
      <c r="UFB7" s="111"/>
      <c r="UFC7" s="111"/>
      <c r="UFD7" s="111"/>
      <c r="UFE7" s="111"/>
      <c r="UFF7" s="111"/>
      <c r="UFG7" s="111"/>
      <c r="UFH7" s="111"/>
      <c r="UFI7" s="111"/>
      <c r="UFJ7" s="111"/>
      <c r="UFK7" s="111"/>
      <c r="UFL7" s="111"/>
      <c r="UFM7" s="111"/>
      <c r="UFN7" s="111"/>
      <c r="UFO7" s="111"/>
      <c r="UFP7" s="111"/>
      <c r="UFQ7" s="111"/>
      <c r="UFR7" s="111"/>
      <c r="UFS7" s="111"/>
      <c r="UFT7" s="111"/>
      <c r="UFU7" s="111"/>
      <c r="UFV7" s="111"/>
      <c r="UFW7" s="111"/>
      <c r="UFX7" s="111"/>
      <c r="UFY7" s="111"/>
      <c r="UFZ7" s="111"/>
      <c r="UGA7" s="111"/>
      <c r="UGB7" s="111"/>
      <c r="UGC7" s="111"/>
      <c r="UGD7" s="111"/>
      <c r="UGE7" s="111"/>
      <c r="UGF7" s="111"/>
      <c r="UGG7" s="111"/>
      <c r="UGH7" s="111"/>
      <c r="UGI7" s="111"/>
      <c r="UGJ7" s="111"/>
      <c r="UGK7" s="111"/>
      <c r="UGL7" s="111"/>
      <c r="UGM7" s="111"/>
      <c r="UGN7" s="111"/>
      <c r="UGO7" s="111"/>
      <c r="UGP7" s="111"/>
      <c r="UGQ7" s="111"/>
      <c r="UGR7" s="111"/>
      <c r="UGS7" s="111"/>
      <c r="UGT7" s="111"/>
      <c r="UGU7" s="111"/>
      <c r="UGV7" s="111"/>
      <c r="UGW7" s="111"/>
      <c r="UGX7" s="111"/>
      <c r="UGY7" s="111"/>
      <c r="UGZ7" s="111"/>
      <c r="UHA7" s="111"/>
      <c r="UHB7" s="111"/>
      <c r="UHC7" s="111"/>
      <c r="UHD7" s="111"/>
      <c r="UHE7" s="111"/>
      <c r="UHF7" s="111"/>
      <c r="UHG7" s="111"/>
      <c r="UHH7" s="111"/>
      <c r="UHI7" s="111"/>
      <c r="UHJ7" s="111"/>
      <c r="UHK7" s="111"/>
      <c r="UHL7" s="111"/>
      <c r="UHM7" s="111"/>
      <c r="UHN7" s="111"/>
      <c r="UHO7" s="111"/>
      <c r="UHP7" s="111"/>
      <c r="UHQ7" s="111"/>
      <c r="UHR7" s="111"/>
      <c r="UHS7" s="111"/>
      <c r="UHT7" s="111"/>
      <c r="UHU7" s="111"/>
      <c r="UHV7" s="111"/>
      <c r="UHW7" s="111"/>
      <c r="UHX7" s="111"/>
      <c r="UHY7" s="111"/>
      <c r="UHZ7" s="111"/>
      <c r="UIA7" s="111"/>
      <c r="UIB7" s="111"/>
      <c r="UIC7" s="111"/>
      <c r="UID7" s="111"/>
      <c r="UIE7" s="111"/>
      <c r="UIF7" s="111"/>
      <c r="UIG7" s="111"/>
      <c r="UIH7" s="111"/>
      <c r="UII7" s="111"/>
      <c r="UIJ7" s="111"/>
      <c r="UIK7" s="111"/>
      <c r="UIL7" s="111"/>
      <c r="UIM7" s="111"/>
      <c r="UIN7" s="111"/>
      <c r="UIO7" s="111"/>
      <c r="UIP7" s="111"/>
      <c r="UIQ7" s="111"/>
      <c r="UIR7" s="111"/>
      <c r="UIS7" s="111"/>
      <c r="UIT7" s="111"/>
      <c r="UIU7" s="111"/>
      <c r="UIV7" s="111"/>
      <c r="UIW7" s="111"/>
      <c r="UIX7" s="111"/>
      <c r="UIY7" s="111"/>
      <c r="UIZ7" s="111"/>
      <c r="UJA7" s="111"/>
      <c r="UJB7" s="111"/>
      <c r="UJC7" s="111"/>
      <c r="UJD7" s="111"/>
      <c r="UJE7" s="111"/>
      <c r="UJF7" s="111"/>
      <c r="UJG7" s="111"/>
      <c r="UJH7" s="111"/>
      <c r="UJI7" s="111"/>
      <c r="UJJ7" s="111"/>
      <c r="UJK7" s="111"/>
      <c r="UJL7" s="111"/>
      <c r="UJM7" s="111"/>
      <c r="UJN7" s="111"/>
      <c r="UJO7" s="111"/>
      <c r="UJP7" s="111"/>
      <c r="UJQ7" s="111"/>
      <c r="UJR7" s="111"/>
      <c r="UJS7" s="111"/>
      <c r="UJT7" s="111"/>
      <c r="UJU7" s="111"/>
      <c r="UJV7" s="111"/>
      <c r="UJW7" s="111"/>
      <c r="UJX7" s="111"/>
      <c r="UJY7" s="111"/>
      <c r="UJZ7" s="111"/>
      <c r="UKA7" s="111"/>
      <c r="UKB7" s="111"/>
      <c r="UKC7" s="111"/>
      <c r="UKD7" s="111"/>
      <c r="UKE7" s="111"/>
      <c r="UKF7" s="111"/>
      <c r="UKG7" s="111"/>
      <c r="UKH7" s="111"/>
      <c r="UKI7" s="111"/>
      <c r="UKJ7" s="111"/>
      <c r="UKK7" s="111"/>
      <c r="UKL7" s="111"/>
      <c r="UKM7" s="111"/>
      <c r="UKN7" s="111"/>
      <c r="UKO7" s="111"/>
      <c r="UKP7" s="111"/>
      <c r="UKQ7" s="111"/>
      <c r="UKR7" s="111"/>
      <c r="UKS7" s="111"/>
      <c r="UKT7" s="111"/>
      <c r="UKU7" s="111"/>
      <c r="UKV7" s="111"/>
      <c r="UKW7" s="111"/>
      <c r="UKX7" s="111"/>
      <c r="UKY7" s="111"/>
      <c r="UKZ7" s="111"/>
      <c r="ULA7" s="111"/>
      <c r="ULB7" s="111"/>
      <c r="ULC7" s="111"/>
      <c r="ULD7" s="111"/>
      <c r="ULE7" s="111"/>
      <c r="ULF7" s="111"/>
      <c r="ULG7" s="111"/>
      <c r="ULH7" s="111"/>
      <c r="ULI7" s="111"/>
      <c r="ULJ7" s="111"/>
      <c r="ULK7" s="111"/>
      <c r="ULL7" s="111"/>
      <c r="ULM7" s="111"/>
      <c r="ULN7" s="111"/>
      <c r="ULO7" s="111"/>
      <c r="ULP7" s="111"/>
      <c r="ULQ7" s="111"/>
      <c r="ULR7" s="111"/>
      <c r="ULS7" s="111"/>
      <c r="ULT7" s="111"/>
      <c r="ULU7" s="111"/>
      <c r="ULV7" s="111"/>
      <c r="ULW7" s="111"/>
      <c r="ULX7" s="111"/>
      <c r="ULY7" s="111"/>
      <c r="ULZ7" s="111"/>
      <c r="UMA7" s="111"/>
      <c r="UMB7" s="111"/>
      <c r="UMC7" s="111"/>
      <c r="UMD7" s="111"/>
      <c r="UME7" s="111"/>
      <c r="UMF7" s="111"/>
      <c r="UMG7" s="111"/>
      <c r="UMH7" s="111"/>
      <c r="UMI7" s="111"/>
      <c r="UMJ7" s="111"/>
      <c r="UMK7" s="111"/>
      <c r="UML7" s="111"/>
      <c r="UMM7" s="111"/>
      <c r="UMN7" s="111"/>
      <c r="UMO7" s="111"/>
      <c r="UMP7" s="111"/>
      <c r="UMQ7" s="111"/>
      <c r="UMR7" s="111"/>
      <c r="UMS7" s="111"/>
      <c r="UMT7" s="111"/>
      <c r="UMU7" s="111"/>
      <c r="UMV7" s="111"/>
      <c r="UMW7" s="111"/>
      <c r="UMX7" s="111"/>
      <c r="UMY7" s="111"/>
      <c r="UMZ7" s="111"/>
      <c r="UNA7" s="111"/>
      <c r="UNB7" s="111"/>
      <c r="UNC7" s="111"/>
      <c r="UND7" s="111"/>
      <c r="UNE7" s="111"/>
      <c r="UNF7" s="111"/>
      <c r="UNG7" s="111"/>
      <c r="UNH7" s="111"/>
      <c r="UNI7" s="111"/>
      <c r="UNJ7" s="111"/>
      <c r="UNK7" s="111"/>
      <c r="UNL7" s="111"/>
      <c r="UNM7" s="111"/>
      <c r="UNN7" s="111"/>
      <c r="UNO7" s="111"/>
      <c r="UNP7" s="111"/>
      <c r="UNQ7" s="111"/>
      <c r="UNR7" s="111"/>
      <c r="UNS7" s="111"/>
      <c r="UNT7" s="111"/>
      <c r="UNU7" s="111"/>
      <c r="UNV7" s="111"/>
      <c r="UNW7" s="111"/>
      <c r="UNX7" s="111"/>
      <c r="UNY7" s="111"/>
      <c r="UNZ7" s="111"/>
      <c r="UOA7" s="111"/>
      <c r="UOB7" s="111"/>
      <c r="UOC7" s="111"/>
      <c r="UOD7" s="111"/>
      <c r="UOE7" s="111"/>
      <c r="UOF7" s="111"/>
      <c r="UOG7" s="111"/>
      <c r="UOH7" s="111"/>
      <c r="UOI7" s="111"/>
      <c r="UOJ7" s="111"/>
      <c r="UOK7" s="111"/>
      <c r="UOL7" s="111"/>
      <c r="UOM7" s="111"/>
      <c r="UON7" s="111"/>
      <c r="UOO7" s="111"/>
      <c r="UOP7" s="111"/>
      <c r="UOQ7" s="111"/>
      <c r="UOR7" s="111"/>
      <c r="UOS7" s="111"/>
      <c r="UOT7" s="111"/>
      <c r="UOU7" s="111"/>
      <c r="UOV7" s="111"/>
      <c r="UOW7" s="111"/>
      <c r="UOX7" s="111"/>
      <c r="UOY7" s="111"/>
      <c r="UOZ7" s="111"/>
      <c r="UPA7" s="111"/>
      <c r="UPB7" s="111"/>
      <c r="UPC7" s="111"/>
      <c r="UPD7" s="111"/>
      <c r="UPE7" s="111"/>
      <c r="UPF7" s="111"/>
      <c r="UPG7" s="111"/>
      <c r="UPH7" s="111"/>
      <c r="UPI7" s="111"/>
      <c r="UPJ7" s="111"/>
      <c r="UPK7" s="111"/>
      <c r="UPL7" s="111"/>
      <c r="UPM7" s="111"/>
      <c r="UPN7" s="111"/>
      <c r="UPO7" s="111"/>
      <c r="UPP7" s="111"/>
      <c r="UPQ7" s="111"/>
      <c r="UPR7" s="111"/>
      <c r="UPS7" s="111"/>
      <c r="UPT7" s="111"/>
      <c r="UPU7" s="111"/>
      <c r="UPV7" s="111"/>
      <c r="UPW7" s="111"/>
      <c r="UPX7" s="111"/>
      <c r="UPY7" s="111"/>
      <c r="UPZ7" s="111"/>
      <c r="UQA7" s="111"/>
      <c r="UQB7" s="111"/>
      <c r="UQC7" s="111"/>
      <c r="UQD7" s="111"/>
      <c r="UQE7" s="111"/>
      <c r="UQF7" s="111"/>
      <c r="UQG7" s="111"/>
      <c r="UQH7" s="111"/>
      <c r="UQI7" s="111"/>
      <c r="UQJ7" s="111"/>
      <c r="UQK7" s="111"/>
      <c r="UQL7" s="111"/>
      <c r="UQM7" s="111"/>
      <c r="UQN7" s="111"/>
      <c r="UQO7" s="111"/>
      <c r="UQP7" s="111"/>
      <c r="UQQ7" s="111"/>
      <c r="UQR7" s="111"/>
      <c r="UQS7" s="111"/>
      <c r="UQT7" s="111"/>
      <c r="UQU7" s="111"/>
      <c r="UQV7" s="111"/>
      <c r="UQW7" s="111"/>
      <c r="UQX7" s="111"/>
      <c r="UQY7" s="111"/>
      <c r="UQZ7" s="111"/>
      <c r="URA7" s="111"/>
      <c r="URB7" s="111"/>
      <c r="URC7" s="111"/>
      <c r="URD7" s="111"/>
      <c r="URE7" s="111"/>
      <c r="URF7" s="111"/>
      <c r="URG7" s="111"/>
      <c r="URH7" s="111"/>
      <c r="URI7" s="111"/>
      <c r="URJ7" s="111"/>
      <c r="URK7" s="111"/>
      <c r="URL7" s="111"/>
      <c r="URM7" s="111"/>
      <c r="URN7" s="111"/>
      <c r="URO7" s="111"/>
      <c r="URP7" s="111"/>
      <c r="URQ7" s="111"/>
      <c r="URR7" s="111"/>
      <c r="URS7" s="111"/>
      <c r="URT7" s="111"/>
      <c r="URU7" s="111"/>
      <c r="URV7" s="111"/>
      <c r="URW7" s="111"/>
      <c r="URX7" s="111"/>
      <c r="URY7" s="111"/>
      <c r="URZ7" s="111"/>
      <c r="USA7" s="111"/>
      <c r="USB7" s="111"/>
      <c r="USC7" s="111"/>
      <c r="USD7" s="111"/>
      <c r="USE7" s="111"/>
      <c r="USF7" s="111"/>
      <c r="USG7" s="111"/>
      <c r="USH7" s="111"/>
      <c r="USI7" s="111"/>
      <c r="USJ7" s="111"/>
      <c r="USK7" s="111"/>
      <c r="USL7" s="111"/>
      <c r="USM7" s="111"/>
      <c r="USN7" s="111"/>
      <c r="USO7" s="111"/>
      <c r="USP7" s="111"/>
      <c r="USQ7" s="111"/>
      <c r="USR7" s="111"/>
      <c r="USS7" s="111"/>
      <c r="UST7" s="111"/>
      <c r="USU7" s="111"/>
      <c r="USV7" s="111"/>
      <c r="USW7" s="111"/>
      <c r="USX7" s="111"/>
      <c r="USY7" s="111"/>
      <c r="USZ7" s="111"/>
      <c r="UTA7" s="111"/>
      <c r="UTB7" s="111"/>
      <c r="UTC7" s="111"/>
      <c r="UTD7" s="111"/>
      <c r="UTE7" s="111"/>
      <c r="UTF7" s="111"/>
      <c r="UTG7" s="111"/>
      <c r="UTH7" s="111"/>
      <c r="UTI7" s="111"/>
      <c r="UTJ7" s="111"/>
      <c r="UTK7" s="111"/>
      <c r="UTL7" s="111"/>
      <c r="UTM7" s="111"/>
      <c r="UTN7" s="111"/>
      <c r="UTO7" s="111"/>
      <c r="UTP7" s="111"/>
      <c r="UTQ7" s="111"/>
      <c r="UTR7" s="111"/>
      <c r="UTS7" s="111"/>
      <c r="UTT7" s="111"/>
      <c r="UTU7" s="111"/>
      <c r="UTV7" s="111"/>
      <c r="UTW7" s="111"/>
      <c r="UTX7" s="111"/>
      <c r="UTY7" s="111"/>
      <c r="UTZ7" s="111"/>
      <c r="UUA7" s="111"/>
      <c r="UUB7" s="111"/>
      <c r="UUC7" s="111"/>
      <c r="UUD7" s="111"/>
      <c r="UUE7" s="111"/>
      <c r="UUF7" s="111"/>
      <c r="UUG7" s="111"/>
      <c r="UUH7" s="111"/>
      <c r="UUI7" s="111"/>
      <c r="UUJ7" s="111"/>
      <c r="UUK7" s="111"/>
      <c r="UUL7" s="111"/>
      <c r="UUM7" s="111"/>
      <c r="UUN7" s="111"/>
      <c r="UUO7" s="111"/>
      <c r="UUP7" s="111"/>
      <c r="UUQ7" s="111"/>
      <c r="UUR7" s="111"/>
      <c r="UUS7" s="111"/>
      <c r="UUT7" s="111"/>
      <c r="UUU7" s="111"/>
      <c r="UUV7" s="111"/>
      <c r="UUW7" s="111"/>
      <c r="UUX7" s="111"/>
      <c r="UUY7" s="111"/>
      <c r="UUZ7" s="111"/>
      <c r="UVA7" s="111"/>
      <c r="UVB7" s="111"/>
      <c r="UVC7" s="111"/>
      <c r="UVD7" s="111"/>
      <c r="UVE7" s="111"/>
      <c r="UVF7" s="111"/>
      <c r="UVG7" s="111"/>
      <c r="UVH7" s="111"/>
      <c r="UVI7" s="111"/>
      <c r="UVJ7" s="111"/>
      <c r="UVK7" s="111"/>
      <c r="UVL7" s="111"/>
      <c r="UVM7" s="111"/>
      <c r="UVN7" s="111"/>
      <c r="UVO7" s="111"/>
      <c r="UVP7" s="111"/>
      <c r="UVQ7" s="111"/>
      <c r="UVR7" s="111"/>
      <c r="UVS7" s="111"/>
      <c r="UVT7" s="111"/>
      <c r="UVU7" s="111"/>
      <c r="UVV7" s="111"/>
      <c r="UVW7" s="111"/>
      <c r="UVX7" s="111"/>
      <c r="UVY7" s="111"/>
      <c r="UVZ7" s="111"/>
      <c r="UWA7" s="111"/>
      <c r="UWB7" s="111"/>
      <c r="UWC7" s="111"/>
      <c r="UWD7" s="111"/>
      <c r="UWE7" s="111"/>
      <c r="UWF7" s="111"/>
      <c r="UWG7" s="111"/>
      <c r="UWH7" s="111"/>
      <c r="UWI7" s="111"/>
      <c r="UWJ7" s="111"/>
      <c r="UWK7" s="111"/>
      <c r="UWL7" s="111"/>
      <c r="UWM7" s="111"/>
      <c r="UWN7" s="111"/>
      <c r="UWO7" s="111"/>
      <c r="UWP7" s="111"/>
      <c r="UWQ7" s="111"/>
      <c r="UWR7" s="111"/>
      <c r="UWS7" s="111"/>
      <c r="UWT7" s="111"/>
      <c r="UWU7" s="111"/>
      <c r="UWV7" s="111"/>
      <c r="UWW7" s="111"/>
      <c r="UWX7" s="111"/>
      <c r="UWY7" s="111"/>
      <c r="UWZ7" s="111"/>
      <c r="UXA7" s="111"/>
      <c r="UXB7" s="111"/>
      <c r="UXC7" s="111"/>
      <c r="UXD7" s="111"/>
      <c r="UXE7" s="111"/>
      <c r="UXF7" s="111"/>
      <c r="UXG7" s="111"/>
      <c r="UXH7" s="111"/>
      <c r="UXI7" s="111"/>
      <c r="UXJ7" s="111"/>
      <c r="UXK7" s="111"/>
      <c r="UXL7" s="111"/>
      <c r="UXM7" s="111"/>
      <c r="UXN7" s="111"/>
      <c r="UXO7" s="111"/>
      <c r="UXP7" s="111"/>
      <c r="UXQ7" s="111"/>
      <c r="UXR7" s="111"/>
      <c r="UXS7" s="111"/>
      <c r="UXT7" s="111"/>
      <c r="UXU7" s="111"/>
      <c r="UXV7" s="111"/>
      <c r="UXW7" s="111"/>
      <c r="UXX7" s="111"/>
      <c r="UXY7" s="111"/>
      <c r="UXZ7" s="111"/>
      <c r="UYA7" s="111"/>
      <c r="UYB7" s="111"/>
      <c r="UYC7" s="111"/>
      <c r="UYD7" s="111"/>
      <c r="UYE7" s="111"/>
      <c r="UYF7" s="111"/>
      <c r="UYG7" s="111"/>
      <c r="UYH7" s="111"/>
      <c r="UYI7" s="111"/>
      <c r="UYJ7" s="111"/>
      <c r="UYK7" s="111"/>
      <c r="UYL7" s="111"/>
      <c r="UYM7" s="111"/>
      <c r="UYN7" s="111"/>
      <c r="UYO7" s="111"/>
      <c r="UYP7" s="111"/>
      <c r="UYQ7" s="111"/>
      <c r="UYR7" s="111"/>
      <c r="UYS7" s="111"/>
      <c r="UYT7" s="111"/>
      <c r="UYU7" s="111"/>
      <c r="UYV7" s="111"/>
      <c r="UYW7" s="111"/>
      <c r="UYX7" s="111"/>
      <c r="UYY7" s="111"/>
      <c r="UYZ7" s="111"/>
      <c r="UZA7" s="111"/>
      <c r="UZB7" s="111"/>
      <c r="UZC7" s="111"/>
      <c r="UZD7" s="111"/>
      <c r="UZE7" s="111"/>
      <c r="UZF7" s="111"/>
      <c r="UZG7" s="111"/>
      <c r="UZH7" s="111"/>
      <c r="UZI7" s="111"/>
      <c r="UZJ7" s="111"/>
      <c r="UZK7" s="111"/>
      <c r="UZL7" s="111"/>
      <c r="UZM7" s="111"/>
      <c r="UZN7" s="111"/>
      <c r="UZO7" s="111"/>
      <c r="UZP7" s="111"/>
      <c r="UZQ7" s="111"/>
      <c r="UZR7" s="111"/>
      <c r="UZS7" s="111"/>
      <c r="UZT7" s="111"/>
      <c r="UZU7" s="111"/>
      <c r="UZV7" s="111"/>
      <c r="UZW7" s="111"/>
      <c r="UZX7" s="111"/>
      <c r="UZY7" s="111"/>
      <c r="UZZ7" s="111"/>
      <c r="VAA7" s="111"/>
      <c r="VAB7" s="111"/>
      <c r="VAC7" s="111"/>
      <c r="VAD7" s="111"/>
      <c r="VAE7" s="111"/>
      <c r="VAF7" s="111"/>
      <c r="VAG7" s="111"/>
      <c r="VAH7" s="111"/>
      <c r="VAI7" s="111"/>
      <c r="VAJ7" s="111"/>
      <c r="VAK7" s="111"/>
      <c r="VAL7" s="111"/>
      <c r="VAM7" s="111"/>
      <c r="VAN7" s="111"/>
      <c r="VAO7" s="111"/>
      <c r="VAP7" s="111"/>
      <c r="VAQ7" s="111"/>
      <c r="VAR7" s="111"/>
      <c r="VAS7" s="111"/>
      <c r="VAT7" s="111"/>
      <c r="VAU7" s="111"/>
      <c r="VAV7" s="111"/>
      <c r="VAW7" s="111"/>
      <c r="VAX7" s="111"/>
      <c r="VAY7" s="111"/>
      <c r="VAZ7" s="111"/>
      <c r="VBA7" s="111"/>
      <c r="VBB7" s="111"/>
      <c r="VBC7" s="111"/>
      <c r="VBD7" s="111"/>
      <c r="VBE7" s="111"/>
      <c r="VBF7" s="111"/>
      <c r="VBG7" s="111"/>
      <c r="VBH7" s="111"/>
      <c r="VBI7" s="111"/>
      <c r="VBJ7" s="111"/>
      <c r="VBK7" s="111"/>
      <c r="VBL7" s="111"/>
      <c r="VBM7" s="111"/>
      <c r="VBN7" s="111"/>
      <c r="VBO7" s="111"/>
      <c r="VBP7" s="111"/>
      <c r="VBQ7" s="111"/>
      <c r="VBR7" s="111"/>
      <c r="VBS7" s="111"/>
      <c r="VBT7" s="111"/>
      <c r="VBU7" s="111"/>
      <c r="VBV7" s="111"/>
      <c r="VBW7" s="111"/>
      <c r="VBX7" s="111"/>
      <c r="VBY7" s="111"/>
      <c r="VBZ7" s="111"/>
      <c r="VCA7" s="111"/>
      <c r="VCB7" s="111"/>
      <c r="VCC7" s="111"/>
      <c r="VCD7" s="111"/>
      <c r="VCE7" s="111"/>
      <c r="VCF7" s="111"/>
      <c r="VCG7" s="111"/>
      <c r="VCH7" s="111"/>
      <c r="VCI7" s="111"/>
      <c r="VCJ7" s="111"/>
      <c r="VCK7" s="111"/>
      <c r="VCL7" s="111"/>
      <c r="VCM7" s="111"/>
      <c r="VCN7" s="111"/>
      <c r="VCO7" s="111"/>
      <c r="VCP7" s="111"/>
      <c r="VCQ7" s="111"/>
      <c r="VCR7" s="111"/>
      <c r="VCS7" s="111"/>
      <c r="VCT7" s="111"/>
      <c r="VCU7" s="111"/>
      <c r="VCV7" s="111"/>
      <c r="VCW7" s="111"/>
      <c r="VCX7" s="111"/>
      <c r="VCY7" s="111"/>
      <c r="VCZ7" s="111"/>
      <c r="VDA7" s="111"/>
      <c r="VDB7" s="111"/>
      <c r="VDC7" s="111"/>
      <c r="VDD7" s="111"/>
      <c r="VDE7" s="111"/>
      <c r="VDF7" s="111"/>
      <c r="VDG7" s="111"/>
      <c r="VDH7" s="111"/>
      <c r="VDI7" s="111"/>
      <c r="VDJ7" s="111"/>
      <c r="VDK7" s="111"/>
      <c r="VDL7" s="111"/>
      <c r="VDM7" s="111"/>
      <c r="VDN7" s="111"/>
      <c r="VDO7" s="111"/>
      <c r="VDP7" s="111"/>
      <c r="VDQ7" s="111"/>
      <c r="VDR7" s="111"/>
      <c r="VDS7" s="111"/>
      <c r="VDT7" s="111"/>
      <c r="VDU7" s="111"/>
      <c r="VDV7" s="111"/>
      <c r="VDW7" s="111"/>
      <c r="VDX7" s="111"/>
      <c r="VDY7" s="111"/>
      <c r="VDZ7" s="111"/>
      <c r="VEA7" s="111"/>
      <c r="VEB7" s="111"/>
      <c r="VEC7" s="111"/>
      <c r="VED7" s="111"/>
      <c r="VEE7" s="111"/>
      <c r="VEF7" s="111"/>
      <c r="VEG7" s="111"/>
      <c r="VEH7" s="111"/>
      <c r="VEI7" s="111"/>
      <c r="VEJ7" s="111"/>
      <c r="VEK7" s="111"/>
      <c r="VEL7" s="111"/>
      <c r="VEM7" s="111"/>
      <c r="VEN7" s="111"/>
      <c r="VEO7" s="111"/>
      <c r="VEP7" s="111"/>
      <c r="VEQ7" s="111"/>
      <c r="VER7" s="111"/>
      <c r="VES7" s="111"/>
      <c r="VET7" s="111"/>
      <c r="VEU7" s="111"/>
      <c r="VEV7" s="111"/>
      <c r="VEW7" s="111"/>
      <c r="VEX7" s="111"/>
      <c r="VEY7" s="111"/>
      <c r="VEZ7" s="111"/>
      <c r="VFA7" s="111"/>
      <c r="VFB7" s="111"/>
      <c r="VFC7" s="111"/>
      <c r="VFD7" s="111"/>
      <c r="VFE7" s="111"/>
      <c r="VFF7" s="111"/>
      <c r="VFG7" s="111"/>
      <c r="VFH7" s="111"/>
      <c r="VFI7" s="111"/>
      <c r="VFJ7" s="111"/>
      <c r="VFK7" s="111"/>
      <c r="VFL7" s="111"/>
      <c r="VFM7" s="111"/>
      <c r="VFN7" s="111"/>
      <c r="VFO7" s="111"/>
      <c r="VFP7" s="111"/>
      <c r="VFQ7" s="111"/>
      <c r="VFR7" s="111"/>
      <c r="VFS7" s="111"/>
      <c r="VFT7" s="111"/>
      <c r="VFU7" s="111"/>
      <c r="VFV7" s="111"/>
      <c r="VFW7" s="111"/>
      <c r="VFX7" s="111"/>
      <c r="VFY7" s="111"/>
      <c r="VFZ7" s="111"/>
      <c r="VGA7" s="111"/>
      <c r="VGB7" s="111"/>
      <c r="VGC7" s="111"/>
      <c r="VGD7" s="111"/>
      <c r="VGE7" s="111"/>
      <c r="VGF7" s="111"/>
      <c r="VGG7" s="111"/>
      <c r="VGH7" s="111"/>
      <c r="VGI7" s="111"/>
      <c r="VGJ7" s="111"/>
      <c r="VGK7" s="111"/>
      <c r="VGL7" s="111"/>
      <c r="VGM7" s="111"/>
      <c r="VGN7" s="111"/>
      <c r="VGO7" s="111"/>
      <c r="VGP7" s="111"/>
      <c r="VGQ7" s="111"/>
      <c r="VGR7" s="111"/>
      <c r="VGS7" s="111"/>
      <c r="VGT7" s="111"/>
      <c r="VGU7" s="111"/>
      <c r="VGV7" s="111"/>
      <c r="VGW7" s="111"/>
      <c r="VGX7" s="111"/>
      <c r="VGY7" s="111"/>
      <c r="VGZ7" s="111"/>
      <c r="VHA7" s="111"/>
      <c r="VHB7" s="111"/>
      <c r="VHC7" s="111"/>
      <c r="VHD7" s="111"/>
      <c r="VHE7" s="111"/>
      <c r="VHF7" s="111"/>
      <c r="VHG7" s="111"/>
      <c r="VHH7" s="111"/>
      <c r="VHI7" s="111"/>
      <c r="VHJ7" s="111"/>
      <c r="VHK7" s="111"/>
      <c r="VHL7" s="111"/>
      <c r="VHM7" s="111"/>
      <c r="VHN7" s="111"/>
      <c r="VHO7" s="111"/>
      <c r="VHP7" s="111"/>
      <c r="VHQ7" s="111"/>
      <c r="VHR7" s="111"/>
      <c r="VHS7" s="111"/>
      <c r="VHT7" s="111"/>
      <c r="VHU7" s="111"/>
      <c r="VHV7" s="111"/>
      <c r="VHW7" s="111"/>
      <c r="VHX7" s="111"/>
      <c r="VHY7" s="111"/>
      <c r="VHZ7" s="111"/>
      <c r="VIA7" s="111"/>
      <c r="VIB7" s="111"/>
      <c r="VIC7" s="111"/>
      <c r="VID7" s="111"/>
      <c r="VIE7" s="111"/>
      <c r="VIF7" s="111"/>
      <c r="VIG7" s="111"/>
      <c r="VIH7" s="111"/>
      <c r="VII7" s="111"/>
      <c r="VIJ7" s="111"/>
      <c r="VIK7" s="111"/>
      <c r="VIL7" s="111"/>
      <c r="VIM7" s="111"/>
      <c r="VIN7" s="111"/>
      <c r="VIO7" s="111"/>
      <c r="VIP7" s="111"/>
      <c r="VIQ7" s="111"/>
      <c r="VIR7" s="111"/>
      <c r="VIS7" s="111"/>
      <c r="VIT7" s="111"/>
      <c r="VIU7" s="111"/>
      <c r="VIV7" s="111"/>
      <c r="VIW7" s="111"/>
      <c r="VIX7" s="111"/>
      <c r="VIY7" s="111"/>
      <c r="VIZ7" s="111"/>
      <c r="VJA7" s="111"/>
      <c r="VJB7" s="111"/>
      <c r="VJC7" s="111"/>
      <c r="VJD7" s="111"/>
      <c r="VJE7" s="111"/>
      <c r="VJF7" s="111"/>
      <c r="VJG7" s="111"/>
      <c r="VJH7" s="111"/>
      <c r="VJI7" s="111"/>
      <c r="VJJ7" s="111"/>
      <c r="VJK7" s="111"/>
      <c r="VJL7" s="111"/>
      <c r="VJM7" s="111"/>
      <c r="VJN7" s="111"/>
      <c r="VJO7" s="111"/>
      <c r="VJP7" s="111"/>
      <c r="VJQ7" s="111"/>
      <c r="VJR7" s="111"/>
      <c r="VJS7" s="111"/>
      <c r="VJT7" s="111"/>
      <c r="VJU7" s="111"/>
      <c r="VJV7" s="111"/>
      <c r="VJW7" s="111"/>
      <c r="VJX7" s="111"/>
      <c r="VJY7" s="111"/>
      <c r="VJZ7" s="111"/>
      <c r="VKA7" s="111"/>
      <c r="VKB7" s="111"/>
      <c r="VKC7" s="111"/>
      <c r="VKD7" s="111"/>
      <c r="VKE7" s="111"/>
      <c r="VKF7" s="111"/>
      <c r="VKG7" s="111"/>
      <c r="VKH7" s="111"/>
      <c r="VKI7" s="111"/>
      <c r="VKJ7" s="111"/>
      <c r="VKK7" s="111"/>
      <c r="VKL7" s="111"/>
      <c r="VKM7" s="111"/>
      <c r="VKN7" s="111"/>
      <c r="VKO7" s="111"/>
      <c r="VKP7" s="111"/>
      <c r="VKQ7" s="111"/>
      <c r="VKR7" s="111"/>
      <c r="VKS7" s="111"/>
      <c r="VKT7" s="111"/>
      <c r="VKU7" s="111"/>
      <c r="VKV7" s="111"/>
      <c r="VKW7" s="111"/>
      <c r="VKX7" s="111"/>
      <c r="VKY7" s="111"/>
      <c r="VKZ7" s="111"/>
      <c r="VLA7" s="111"/>
      <c r="VLB7" s="111"/>
      <c r="VLC7" s="111"/>
      <c r="VLD7" s="111"/>
      <c r="VLE7" s="111"/>
      <c r="VLF7" s="111"/>
      <c r="VLG7" s="111"/>
      <c r="VLH7" s="111"/>
      <c r="VLI7" s="111"/>
      <c r="VLJ7" s="111"/>
      <c r="VLK7" s="111"/>
      <c r="VLL7" s="111"/>
      <c r="VLM7" s="111"/>
      <c r="VLN7" s="111"/>
      <c r="VLO7" s="111"/>
      <c r="VLP7" s="111"/>
      <c r="VLQ7" s="111"/>
      <c r="VLR7" s="111"/>
      <c r="VLS7" s="111"/>
      <c r="VLT7" s="111"/>
      <c r="VLU7" s="111"/>
      <c r="VLV7" s="111"/>
      <c r="VLW7" s="111"/>
      <c r="VLX7" s="111"/>
      <c r="VLY7" s="111"/>
      <c r="VLZ7" s="111"/>
      <c r="VMA7" s="111"/>
      <c r="VMB7" s="111"/>
      <c r="VMC7" s="111"/>
      <c r="VMD7" s="111"/>
      <c r="VME7" s="111"/>
      <c r="VMF7" s="111"/>
      <c r="VMG7" s="111"/>
      <c r="VMH7" s="111"/>
      <c r="VMI7" s="111"/>
      <c r="VMJ7" s="111"/>
      <c r="VMK7" s="111"/>
      <c r="VML7" s="111"/>
      <c r="VMM7" s="111"/>
      <c r="VMN7" s="111"/>
      <c r="VMO7" s="111"/>
      <c r="VMP7" s="111"/>
      <c r="VMQ7" s="111"/>
      <c r="VMR7" s="111"/>
      <c r="VMS7" s="111"/>
      <c r="VMT7" s="111"/>
      <c r="VMU7" s="111"/>
      <c r="VMV7" s="111"/>
      <c r="VMW7" s="111"/>
      <c r="VMX7" s="111"/>
      <c r="VMY7" s="111"/>
      <c r="VMZ7" s="111"/>
      <c r="VNA7" s="111"/>
      <c r="VNB7" s="111"/>
      <c r="VNC7" s="111"/>
      <c r="VND7" s="111"/>
      <c r="VNE7" s="111"/>
      <c r="VNF7" s="111"/>
      <c r="VNG7" s="111"/>
      <c r="VNH7" s="111"/>
      <c r="VNI7" s="111"/>
      <c r="VNJ7" s="111"/>
      <c r="VNK7" s="111"/>
      <c r="VNL7" s="111"/>
      <c r="VNM7" s="111"/>
      <c r="VNN7" s="111"/>
      <c r="VNO7" s="111"/>
      <c r="VNP7" s="111"/>
      <c r="VNQ7" s="111"/>
      <c r="VNR7" s="111"/>
      <c r="VNS7" s="111"/>
      <c r="VNT7" s="111"/>
      <c r="VNU7" s="111"/>
      <c r="VNV7" s="111"/>
      <c r="VNW7" s="111"/>
      <c r="VNX7" s="111"/>
      <c r="VNY7" s="111"/>
      <c r="VNZ7" s="111"/>
      <c r="VOA7" s="111"/>
      <c r="VOB7" s="111"/>
      <c r="VOC7" s="111"/>
      <c r="VOD7" s="111"/>
      <c r="VOE7" s="111"/>
      <c r="VOF7" s="111"/>
      <c r="VOG7" s="111"/>
      <c r="VOH7" s="111"/>
      <c r="VOI7" s="111"/>
      <c r="VOJ7" s="111"/>
      <c r="VOK7" s="111"/>
      <c r="VOL7" s="111"/>
      <c r="VOM7" s="111"/>
      <c r="VON7" s="111"/>
      <c r="VOO7" s="111"/>
      <c r="VOP7" s="111"/>
      <c r="VOQ7" s="111"/>
      <c r="VOR7" s="111"/>
      <c r="VOS7" s="111"/>
      <c r="VOT7" s="111"/>
      <c r="VOU7" s="111"/>
      <c r="VOV7" s="111"/>
      <c r="VOW7" s="111"/>
      <c r="VOX7" s="111"/>
      <c r="VOY7" s="111"/>
      <c r="VOZ7" s="111"/>
      <c r="VPA7" s="111"/>
      <c r="VPB7" s="111"/>
      <c r="VPC7" s="111"/>
      <c r="VPD7" s="111"/>
      <c r="VPE7" s="111"/>
      <c r="VPF7" s="111"/>
      <c r="VPG7" s="111"/>
      <c r="VPH7" s="111"/>
      <c r="VPI7" s="111"/>
      <c r="VPJ7" s="111"/>
      <c r="VPK7" s="111"/>
      <c r="VPL7" s="111"/>
      <c r="VPM7" s="111"/>
      <c r="VPN7" s="111"/>
      <c r="VPO7" s="111"/>
      <c r="VPP7" s="111"/>
      <c r="VPQ7" s="111"/>
      <c r="VPR7" s="111"/>
      <c r="VPS7" s="111"/>
      <c r="VPT7" s="111"/>
      <c r="VPU7" s="111"/>
      <c r="VPV7" s="111"/>
      <c r="VPW7" s="111"/>
      <c r="VPX7" s="111"/>
      <c r="VPY7" s="111"/>
      <c r="VPZ7" s="111"/>
      <c r="VQA7" s="111"/>
      <c r="VQB7" s="111"/>
      <c r="VQC7" s="111"/>
      <c r="VQD7" s="111"/>
      <c r="VQE7" s="111"/>
      <c r="VQF7" s="111"/>
      <c r="VQG7" s="111"/>
      <c r="VQH7" s="111"/>
      <c r="VQI7" s="111"/>
      <c r="VQJ7" s="111"/>
      <c r="VQK7" s="111"/>
      <c r="VQL7" s="111"/>
      <c r="VQM7" s="111"/>
      <c r="VQN7" s="111"/>
      <c r="VQO7" s="111"/>
      <c r="VQP7" s="111"/>
      <c r="VQQ7" s="111"/>
      <c r="VQR7" s="111"/>
      <c r="VQS7" s="111"/>
      <c r="VQT7" s="111"/>
      <c r="VQU7" s="111"/>
      <c r="VQV7" s="111"/>
      <c r="VQW7" s="111"/>
      <c r="VQX7" s="111"/>
      <c r="VQY7" s="111"/>
      <c r="VQZ7" s="111"/>
      <c r="VRA7" s="111"/>
      <c r="VRB7" s="111"/>
      <c r="VRC7" s="111"/>
      <c r="VRD7" s="111"/>
      <c r="VRE7" s="111"/>
      <c r="VRF7" s="111"/>
      <c r="VRG7" s="111"/>
      <c r="VRH7" s="111"/>
      <c r="VRI7" s="111"/>
      <c r="VRJ7" s="111"/>
      <c r="VRK7" s="111"/>
      <c r="VRL7" s="111"/>
      <c r="VRM7" s="111"/>
      <c r="VRN7" s="111"/>
      <c r="VRO7" s="111"/>
      <c r="VRP7" s="111"/>
      <c r="VRQ7" s="111"/>
      <c r="VRR7" s="111"/>
      <c r="VRS7" s="111"/>
      <c r="VRT7" s="111"/>
      <c r="VRU7" s="111"/>
      <c r="VRV7" s="111"/>
      <c r="VRW7" s="111"/>
      <c r="VRX7" s="111"/>
      <c r="VRY7" s="111"/>
      <c r="VRZ7" s="111"/>
      <c r="VSA7" s="111"/>
      <c r="VSB7" s="111"/>
      <c r="VSC7" s="111"/>
      <c r="VSD7" s="111"/>
      <c r="VSE7" s="111"/>
      <c r="VSF7" s="111"/>
      <c r="VSG7" s="111"/>
      <c r="VSH7" s="111"/>
      <c r="VSI7" s="111"/>
      <c r="VSJ7" s="111"/>
      <c r="VSK7" s="111"/>
      <c r="VSL7" s="111"/>
      <c r="VSM7" s="111"/>
      <c r="VSN7" s="111"/>
      <c r="VSO7" s="111"/>
      <c r="VSP7" s="111"/>
      <c r="VSQ7" s="111"/>
      <c r="VSR7" s="111"/>
      <c r="VSS7" s="111"/>
      <c r="VST7" s="111"/>
      <c r="VSU7" s="111"/>
      <c r="VSV7" s="111"/>
      <c r="VSW7" s="111"/>
      <c r="VSX7" s="111"/>
      <c r="VSY7" s="111"/>
      <c r="VSZ7" s="111"/>
      <c r="VTA7" s="111"/>
      <c r="VTB7" s="111"/>
      <c r="VTC7" s="111"/>
      <c r="VTD7" s="111"/>
      <c r="VTE7" s="111"/>
      <c r="VTF7" s="111"/>
      <c r="VTG7" s="111"/>
      <c r="VTH7" s="111"/>
      <c r="VTI7" s="111"/>
      <c r="VTJ7" s="111"/>
      <c r="VTK7" s="111"/>
      <c r="VTL7" s="111"/>
      <c r="VTM7" s="111"/>
      <c r="VTN7" s="111"/>
      <c r="VTO7" s="111"/>
      <c r="VTP7" s="111"/>
      <c r="VTQ7" s="111"/>
      <c r="VTR7" s="111"/>
      <c r="VTS7" s="111"/>
      <c r="VTT7" s="111"/>
      <c r="VTU7" s="111"/>
      <c r="VTV7" s="111"/>
      <c r="VTW7" s="111"/>
      <c r="VTX7" s="111"/>
      <c r="VTY7" s="111"/>
      <c r="VTZ7" s="111"/>
      <c r="VUA7" s="111"/>
      <c r="VUB7" s="111"/>
      <c r="VUC7" s="111"/>
      <c r="VUD7" s="111"/>
      <c r="VUE7" s="111"/>
      <c r="VUF7" s="111"/>
      <c r="VUG7" s="111"/>
      <c r="VUH7" s="111"/>
      <c r="VUI7" s="111"/>
      <c r="VUJ7" s="111"/>
      <c r="VUK7" s="111"/>
      <c r="VUL7" s="111"/>
      <c r="VUM7" s="111"/>
      <c r="VUN7" s="111"/>
      <c r="VUO7" s="111"/>
      <c r="VUP7" s="111"/>
      <c r="VUQ7" s="111"/>
      <c r="VUR7" s="111"/>
      <c r="VUS7" s="111"/>
      <c r="VUT7" s="111"/>
      <c r="VUU7" s="111"/>
      <c r="VUV7" s="111"/>
      <c r="VUW7" s="111"/>
      <c r="VUX7" s="111"/>
      <c r="VUY7" s="111"/>
      <c r="VUZ7" s="111"/>
      <c r="VVA7" s="111"/>
      <c r="VVB7" s="111"/>
      <c r="VVC7" s="111"/>
      <c r="VVD7" s="111"/>
      <c r="VVE7" s="111"/>
      <c r="VVF7" s="111"/>
      <c r="VVG7" s="111"/>
      <c r="VVH7" s="111"/>
      <c r="VVI7" s="111"/>
      <c r="VVJ7" s="111"/>
      <c r="VVK7" s="111"/>
      <c r="VVL7" s="111"/>
      <c r="VVM7" s="111"/>
      <c r="VVN7" s="111"/>
      <c r="VVO7" s="111"/>
      <c r="VVP7" s="111"/>
      <c r="VVQ7" s="111"/>
      <c r="VVR7" s="111"/>
      <c r="VVS7" s="111"/>
      <c r="VVT7" s="111"/>
      <c r="VVU7" s="111"/>
      <c r="VVV7" s="111"/>
      <c r="VVW7" s="111"/>
      <c r="VVX7" s="111"/>
      <c r="VVY7" s="111"/>
      <c r="VVZ7" s="111"/>
      <c r="VWA7" s="111"/>
      <c r="VWB7" s="111"/>
      <c r="VWC7" s="111"/>
      <c r="VWD7" s="111"/>
      <c r="VWE7" s="111"/>
      <c r="VWF7" s="111"/>
      <c r="VWG7" s="111"/>
      <c r="VWH7" s="111"/>
      <c r="VWI7" s="111"/>
      <c r="VWJ7" s="111"/>
      <c r="VWK7" s="111"/>
      <c r="VWL7" s="111"/>
      <c r="VWM7" s="111"/>
      <c r="VWN7" s="111"/>
      <c r="VWO7" s="111"/>
      <c r="VWP7" s="111"/>
      <c r="VWQ7" s="111"/>
      <c r="VWR7" s="111"/>
      <c r="VWS7" s="111"/>
      <c r="VWT7" s="111"/>
      <c r="VWU7" s="111"/>
      <c r="VWV7" s="111"/>
      <c r="VWW7" s="111"/>
      <c r="VWX7" s="111"/>
      <c r="VWY7" s="111"/>
      <c r="VWZ7" s="111"/>
      <c r="VXA7" s="111"/>
      <c r="VXB7" s="111"/>
      <c r="VXC7" s="111"/>
      <c r="VXD7" s="111"/>
      <c r="VXE7" s="111"/>
      <c r="VXF7" s="111"/>
      <c r="VXG7" s="111"/>
      <c r="VXH7" s="111"/>
      <c r="VXI7" s="111"/>
      <c r="VXJ7" s="111"/>
      <c r="VXK7" s="111"/>
      <c r="VXL7" s="111"/>
      <c r="VXM7" s="111"/>
      <c r="VXN7" s="111"/>
      <c r="VXO7" s="111"/>
      <c r="VXP7" s="111"/>
      <c r="VXQ7" s="111"/>
      <c r="VXR7" s="111"/>
      <c r="VXS7" s="111"/>
      <c r="VXT7" s="111"/>
      <c r="VXU7" s="111"/>
      <c r="VXV7" s="111"/>
      <c r="VXW7" s="111"/>
      <c r="VXX7" s="111"/>
      <c r="VXY7" s="111"/>
      <c r="VXZ7" s="111"/>
      <c r="VYA7" s="111"/>
      <c r="VYB7" s="111"/>
      <c r="VYC7" s="111"/>
      <c r="VYD7" s="111"/>
      <c r="VYE7" s="111"/>
      <c r="VYF7" s="111"/>
      <c r="VYG7" s="111"/>
      <c r="VYH7" s="111"/>
      <c r="VYI7" s="111"/>
      <c r="VYJ7" s="111"/>
      <c r="VYK7" s="111"/>
      <c r="VYL7" s="111"/>
      <c r="VYM7" s="111"/>
      <c r="VYN7" s="111"/>
      <c r="VYO7" s="111"/>
      <c r="VYP7" s="111"/>
      <c r="VYQ7" s="111"/>
      <c r="VYR7" s="111"/>
      <c r="VYS7" s="111"/>
      <c r="VYT7" s="111"/>
      <c r="VYU7" s="111"/>
      <c r="VYV7" s="111"/>
      <c r="VYW7" s="111"/>
      <c r="VYX7" s="111"/>
      <c r="VYY7" s="111"/>
      <c r="VYZ7" s="111"/>
      <c r="VZA7" s="111"/>
      <c r="VZB7" s="111"/>
      <c r="VZC7" s="111"/>
      <c r="VZD7" s="111"/>
      <c r="VZE7" s="111"/>
      <c r="VZF7" s="111"/>
      <c r="VZG7" s="111"/>
      <c r="VZH7" s="111"/>
      <c r="VZI7" s="111"/>
      <c r="VZJ7" s="111"/>
      <c r="VZK7" s="111"/>
      <c r="VZL7" s="111"/>
      <c r="VZM7" s="111"/>
      <c r="VZN7" s="111"/>
      <c r="VZO7" s="111"/>
      <c r="VZP7" s="111"/>
      <c r="VZQ7" s="111"/>
      <c r="VZR7" s="111"/>
      <c r="VZS7" s="111"/>
      <c r="VZT7" s="111"/>
      <c r="VZU7" s="111"/>
      <c r="VZV7" s="111"/>
      <c r="VZW7" s="111"/>
      <c r="VZX7" s="111"/>
      <c r="VZY7" s="111"/>
      <c r="VZZ7" s="111"/>
      <c r="WAA7" s="111"/>
      <c r="WAB7" s="111"/>
      <c r="WAC7" s="111"/>
      <c r="WAD7" s="111"/>
      <c r="WAE7" s="111"/>
      <c r="WAF7" s="111"/>
      <c r="WAG7" s="111"/>
      <c r="WAH7" s="111"/>
      <c r="WAI7" s="111"/>
      <c r="WAJ7" s="111"/>
      <c r="WAK7" s="111"/>
      <c r="WAL7" s="111"/>
      <c r="WAM7" s="111"/>
      <c r="WAN7" s="111"/>
      <c r="WAO7" s="111"/>
      <c r="WAP7" s="111"/>
      <c r="WAQ7" s="111"/>
      <c r="WAR7" s="111"/>
      <c r="WAS7" s="111"/>
      <c r="WAT7" s="111"/>
      <c r="WAU7" s="111"/>
      <c r="WAV7" s="111"/>
      <c r="WAW7" s="111"/>
      <c r="WAX7" s="111"/>
      <c r="WAY7" s="111"/>
      <c r="WAZ7" s="111"/>
      <c r="WBA7" s="111"/>
      <c r="WBB7" s="111"/>
      <c r="WBC7" s="111"/>
      <c r="WBD7" s="111"/>
      <c r="WBE7" s="111"/>
      <c r="WBF7" s="111"/>
      <c r="WBG7" s="111"/>
      <c r="WBH7" s="111"/>
      <c r="WBI7" s="111"/>
      <c r="WBJ7" s="111"/>
      <c r="WBK7" s="111"/>
      <c r="WBL7" s="111"/>
      <c r="WBM7" s="111"/>
      <c r="WBN7" s="111"/>
      <c r="WBO7" s="111"/>
      <c r="WBP7" s="111"/>
      <c r="WBQ7" s="111"/>
      <c r="WBR7" s="111"/>
      <c r="WBS7" s="111"/>
      <c r="WBT7" s="111"/>
      <c r="WBU7" s="111"/>
      <c r="WBV7" s="111"/>
      <c r="WBW7" s="111"/>
      <c r="WBX7" s="111"/>
      <c r="WBY7" s="111"/>
      <c r="WBZ7" s="111"/>
      <c r="WCA7" s="111"/>
      <c r="WCB7" s="111"/>
      <c r="WCC7" s="111"/>
      <c r="WCD7" s="111"/>
      <c r="WCE7" s="111"/>
      <c r="WCF7" s="111"/>
      <c r="WCG7" s="111"/>
      <c r="WCH7" s="111"/>
      <c r="WCI7" s="111"/>
      <c r="WCJ7" s="111"/>
      <c r="WCK7" s="111"/>
      <c r="WCL7" s="111"/>
      <c r="WCM7" s="111"/>
      <c r="WCN7" s="111"/>
      <c r="WCO7" s="111"/>
      <c r="WCP7" s="111"/>
      <c r="WCQ7" s="111"/>
      <c r="WCR7" s="111"/>
      <c r="WCS7" s="111"/>
      <c r="WCT7" s="111"/>
      <c r="WCU7" s="111"/>
      <c r="WCV7" s="111"/>
      <c r="WCW7" s="111"/>
      <c r="WCX7" s="111"/>
      <c r="WCY7" s="111"/>
      <c r="WCZ7" s="111"/>
      <c r="WDA7" s="111"/>
      <c r="WDB7" s="111"/>
      <c r="WDC7" s="111"/>
      <c r="WDD7" s="111"/>
      <c r="WDE7" s="111"/>
      <c r="WDF7" s="111"/>
      <c r="WDG7" s="111"/>
      <c r="WDH7" s="111"/>
      <c r="WDI7" s="111"/>
      <c r="WDJ7" s="111"/>
      <c r="WDK7" s="111"/>
      <c r="WDL7" s="111"/>
      <c r="WDM7" s="111"/>
      <c r="WDN7" s="111"/>
      <c r="WDO7" s="111"/>
      <c r="WDP7" s="111"/>
      <c r="WDQ7" s="111"/>
      <c r="WDR7" s="111"/>
      <c r="WDS7" s="111"/>
      <c r="WDT7" s="111"/>
      <c r="WDU7" s="111"/>
      <c r="WDV7" s="111"/>
      <c r="WDW7" s="111"/>
      <c r="WDX7" s="111"/>
      <c r="WDY7" s="111"/>
      <c r="WDZ7" s="111"/>
      <c r="WEA7" s="111"/>
      <c r="WEB7" s="111"/>
      <c r="WEC7" s="111"/>
      <c r="WED7" s="111"/>
      <c r="WEE7" s="111"/>
      <c r="WEF7" s="111"/>
      <c r="WEG7" s="111"/>
      <c r="WEH7" s="111"/>
      <c r="WEI7" s="111"/>
      <c r="WEJ7" s="111"/>
      <c r="WEK7" s="111"/>
      <c r="WEL7" s="111"/>
      <c r="WEM7" s="111"/>
      <c r="WEN7" s="111"/>
      <c r="WEO7" s="111"/>
      <c r="WEP7" s="111"/>
      <c r="WEQ7" s="111"/>
      <c r="WER7" s="111"/>
      <c r="WES7" s="111"/>
      <c r="WET7" s="111"/>
      <c r="WEU7" s="111"/>
      <c r="WEV7" s="111"/>
      <c r="WEW7" s="111"/>
      <c r="WEX7" s="111"/>
      <c r="WEY7" s="111"/>
      <c r="WEZ7" s="111"/>
      <c r="WFA7" s="111"/>
      <c r="WFB7" s="111"/>
      <c r="WFC7" s="111"/>
      <c r="WFD7" s="111"/>
      <c r="WFE7" s="111"/>
      <c r="WFF7" s="111"/>
      <c r="WFG7" s="111"/>
      <c r="WFH7" s="111"/>
      <c r="WFI7" s="111"/>
      <c r="WFJ7" s="111"/>
      <c r="WFK7" s="111"/>
      <c r="WFL7" s="111"/>
      <c r="WFM7" s="111"/>
      <c r="WFN7" s="111"/>
      <c r="WFO7" s="111"/>
      <c r="WFP7" s="111"/>
      <c r="WFQ7" s="111"/>
      <c r="WFR7" s="111"/>
      <c r="WFS7" s="111"/>
      <c r="WFT7" s="111"/>
      <c r="WFU7" s="111"/>
      <c r="WFV7" s="111"/>
      <c r="WFW7" s="111"/>
      <c r="WFX7" s="111"/>
      <c r="WFY7" s="111"/>
      <c r="WFZ7" s="111"/>
      <c r="WGA7" s="111"/>
      <c r="WGB7" s="111"/>
      <c r="WGC7" s="111"/>
      <c r="WGD7" s="111"/>
      <c r="WGE7" s="111"/>
      <c r="WGF7" s="111"/>
      <c r="WGG7" s="111"/>
      <c r="WGH7" s="111"/>
      <c r="WGI7" s="111"/>
      <c r="WGJ7" s="111"/>
      <c r="WGK7" s="111"/>
      <c r="WGL7" s="111"/>
      <c r="WGM7" s="111"/>
      <c r="WGN7" s="111"/>
      <c r="WGO7" s="111"/>
      <c r="WGP7" s="111"/>
      <c r="WGQ7" s="111"/>
      <c r="WGR7" s="111"/>
      <c r="WGS7" s="111"/>
      <c r="WGT7" s="111"/>
      <c r="WGU7" s="111"/>
      <c r="WGV7" s="111"/>
      <c r="WGW7" s="111"/>
      <c r="WGX7" s="111"/>
      <c r="WGY7" s="111"/>
      <c r="WGZ7" s="111"/>
      <c r="WHA7" s="111"/>
      <c r="WHB7" s="111"/>
      <c r="WHC7" s="111"/>
      <c r="WHD7" s="111"/>
      <c r="WHE7" s="111"/>
      <c r="WHF7" s="111"/>
      <c r="WHG7" s="111"/>
      <c r="WHH7" s="111"/>
      <c r="WHI7" s="111"/>
      <c r="WHJ7" s="111"/>
      <c r="WHK7" s="111"/>
      <c r="WHL7" s="111"/>
      <c r="WHM7" s="111"/>
      <c r="WHN7" s="111"/>
      <c r="WHO7" s="111"/>
      <c r="WHP7" s="111"/>
      <c r="WHQ7" s="111"/>
      <c r="WHR7" s="111"/>
      <c r="WHS7" s="111"/>
      <c r="WHT7" s="111"/>
      <c r="WHU7" s="111"/>
      <c r="WHV7" s="111"/>
      <c r="WHW7" s="111"/>
      <c r="WHX7" s="111"/>
      <c r="WHY7" s="111"/>
      <c r="WHZ7" s="111"/>
      <c r="WIA7" s="111"/>
      <c r="WIB7" s="111"/>
      <c r="WIC7" s="111"/>
      <c r="WID7" s="111"/>
      <c r="WIE7" s="111"/>
      <c r="WIF7" s="111"/>
      <c r="WIG7" s="111"/>
      <c r="WIH7" s="111"/>
      <c r="WII7" s="111"/>
      <c r="WIJ7" s="111"/>
      <c r="WIK7" s="111"/>
      <c r="WIL7" s="111"/>
      <c r="WIM7" s="111"/>
      <c r="WIN7" s="111"/>
      <c r="WIO7" s="111"/>
      <c r="WIP7" s="111"/>
      <c r="WIQ7" s="111"/>
      <c r="WIR7" s="111"/>
      <c r="WIS7" s="111"/>
      <c r="WIT7" s="111"/>
      <c r="WIU7" s="111"/>
      <c r="WIV7" s="111"/>
      <c r="WIW7" s="111"/>
      <c r="WIX7" s="111"/>
      <c r="WIY7" s="111"/>
      <c r="WIZ7" s="111"/>
      <c r="WJA7" s="111"/>
      <c r="WJB7" s="111"/>
      <c r="WJC7" s="111"/>
      <c r="WJD7" s="111"/>
      <c r="WJE7" s="111"/>
      <c r="WJF7" s="111"/>
      <c r="WJG7" s="111"/>
      <c r="WJH7" s="111"/>
      <c r="WJI7" s="111"/>
      <c r="WJJ7" s="111"/>
      <c r="WJK7" s="111"/>
      <c r="WJL7" s="111"/>
      <c r="WJM7" s="111"/>
      <c r="WJN7" s="111"/>
      <c r="WJO7" s="111"/>
      <c r="WJP7" s="111"/>
      <c r="WJQ7" s="111"/>
      <c r="WJR7" s="111"/>
      <c r="WJS7" s="111"/>
      <c r="WJT7" s="111"/>
      <c r="WJU7" s="111"/>
      <c r="WJV7" s="111"/>
      <c r="WJW7" s="111"/>
      <c r="WJX7" s="111"/>
      <c r="WJY7" s="111"/>
      <c r="WJZ7" s="111"/>
      <c r="WKA7" s="111"/>
      <c r="WKB7" s="111"/>
      <c r="WKC7" s="111"/>
      <c r="WKD7" s="111"/>
      <c r="WKE7" s="111"/>
      <c r="WKF7" s="111"/>
      <c r="WKG7" s="111"/>
      <c r="WKH7" s="111"/>
      <c r="WKI7" s="111"/>
      <c r="WKJ7" s="111"/>
      <c r="WKK7" s="111"/>
      <c r="WKL7" s="111"/>
      <c r="WKM7" s="111"/>
      <c r="WKN7" s="111"/>
      <c r="WKO7" s="111"/>
      <c r="WKP7" s="111"/>
      <c r="WKQ7" s="111"/>
      <c r="WKR7" s="111"/>
      <c r="WKS7" s="111"/>
      <c r="WKT7" s="111"/>
      <c r="WKU7" s="111"/>
      <c r="WKV7" s="111"/>
      <c r="WKW7" s="111"/>
      <c r="WKX7" s="111"/>
      <c r="WKY7" s="111"/>
      <c r="WKZ7" s="111"/>
      <c r="WLA7" s="111"/>
      <c r="WLB7" s="111"/>
      <c r="WLC7" s="111"/>
      <c r="WLD7" s="111"/>
      <c r="WLE7" s="111"/>
      <c r="WLF7" s="111"/>
      <c r="WLG7" s="111"/>
      <c r="WLH7" s="111"/>
      <c r="WLI7" s="111"/>
      <c r="WLJ7" s="111"/>
      <c r="WLK7" s="111"/>
      <c r="WLL7" s="111"/>
      <c r="WLM7" s="111"/>
      <c r="WLN7" s="111"/>
      <c r="WLO7" s="111"/>
      <c r="WLP7" s="111"/>
      <c r="WLQ7" s="111"/>
      <c r="WLR7" s="111"/>
      <c r="WLS7" s="111"/>
      <c r="WLT7" s="111"/>
      <c r="WLU7" s="111"/>
      <c r="WLV7" s="111"/>
      <c r="WLW7" s="111"/>
      <c r="WLX7" s="111"/>
      <c r="WLY7" s="111"/>
      <c r="WLZ7" s="111"/>
      <c r="WMA7" s="111"/>
      <c r="WMB7" s="111"/>
      <c r="WMC7" s="111"/>
      <c r="WMD7" s="111"/>
      <c r="WME7" s="111"/>
      <c r="WMF7" s="111"/>
      <c r="WMG7" s="111"/>
      <c r="WMH7" s="111"/>
      <c r="WMI7" s="111"/>
      <c r="WMJ7" s="111"/>
      <c r="WMK7" s="111"/>
      <c r="WML7" s="111"/>
      <c r="WMM7" s="111"/>
      <c r="WMN7" s="111"/>
      <c r="WMO7" s="111"/>
      <c r="WMP7" s="111"/>
      <c r="WMQ7" s="111"/>
      <c r="WMR7" s="111"/>
      <c r="WMS7" s="111"/>
      <c r="WMT7" s="111"/>
      <c r="WMU7" s="111"/>
      <c r="WMV7" s="111"/>
      <c r="WMW7" s="111"/>
      <c r="WMX7" s="111"/>
      <c r="WMY7" s="111"/>
      <c r="WMZ7" s="111"/>
      <c r="WNA7" s="111"/>
      <c r="WNB7" s="111"/>
      <c r="WNC7" s="111"/>
      <c r="WND7" s="111"/>
      <c r="WNE7" s="111"/>
      <c r="WNF7" s="111"/>
      <c r="WNG7" s="111"/>
      <c r="WNH7" s="111"/>
      <c r="WNI7" s="111"/>
      <c r="WNJ7" s="111"/>
      <c r="WNK7" s="111"/>
      <c r="WNL7" s="111"/>
      <c r="WNM7" s="111"/>
      <c r="WNN7" s="111"/>
      <c r="WNO7" s="111"/>
      <c r="WNP7" s="111"/>
      <c r="WNQ7" s="111"/>
      <c r="WNR7" s="111"/>
      <c r="WNS7" s="111"/>
      <c r="WNT7" s="111"/>
      <c r="WNU7" s="111"/>
      <c r="WNV7" s="111"/>
      <c r="WNW7" s="111"/>
      <c r="WNX7" s="111"/>
      <c r="WNY7" s="111"/>
      <c r="WNZ7" s="111"/>
      <c r="WOA7" s="111"/>
      <c r="WOB7" s="111"/>
      <c r="WOC7" s="111"/>
      <c r="WOD7" s="111"/>
      <c r="WOE7" s="111"/>
      <c r="WOF7" s="111"/>
      <c r="WOG7" s="111"/>
      <c r="WOH7" s="111"/>
      <c r="WOI7" s="111"/>
      <c r="WOJ7" s="111"/>
      <c r="WOK7" s="111"/>
      <c r="WOL7" s="111"/>
      <c r="WOM7" s="111"/>
      <c r="WON7" s="111"/>
      <c r="WOO7" s="111"/>
      <c r="WOP7" s="111"/>
      <c r="WOQ7" s="111"/>
      <c r="WOR7" s="111"/>
      <c r="WOS7" s="111"/>
      <c r="WOT7" s="111"/>
      <c r="WOU7" s="111"/>
      <c r="WOV7" s="111"/>
      <c r="WOW7" s="111"/>
      <c r="WOX7" s="111"/>
      <c r="WOY7" s="111"/>
      <c r="WOZ7" s="111"/>
      <c r="WPA7" s="111"/>
      <c r="WPB7" s="111"/>
      <c r="WPC7" s="111"/>
      <c r="WPD7" s="111"/>
      <c r="WPE7" s="111"/>
      <c r="WPF7" s="111"/>
      <c r="WPG7" s="111"/>
      <c r="WPH7" s="111"/>
      <c r="WPI7" s="111"/>
      <c r="WPJ7" s="111"/>
      <c r="WPK7" s="111"/>
      <c r="WPL7" s="111"/>
      <c r="WPM7" s="111"/>
      <c r="WPN7" s="111"/>
      <c r="WPO7" s="111"/>
      <c r="WPP7" s="111"/>
      <c r="WPQ7" s="111"/>
      <c r="WPR7" s="111"/>
      <c r="WPS7" s="111"/>
      <c r="WPT7" s="111"/>
      <c r="WPU7" s="111"/>
      <c r="WPV7" s="111"/>
      <c r="WPW7" s="111"/>
      <c r="WPX7" s="111"/>
      <c r="WPY7" s="111"/>
      <c r="WPZ7" s="111"/>
      <c r="WQA7" s="111"/>
      <c r="WQB7" s="111"/>
      <c r="WQC7" s="111"/>
      <c r="WQD7" s="111"/>
      <c r="WQE7" s="111"/>
      <c r="WQF7" s="111"/>
      <c r="WQG7" s="111"/>
      <c r="WQH7" s="111"/>
      <c r="WQI7" s="111"/>
      <c r="WQJ7" s="111"/>
      <c r="WQK7" s="111"/>
      <c r="WQL7" s="111"/>
      <c r="WQM7" s="111"/>
      <c r="WQN7" s="111"/>
      <c r="WQO7" s="111"/>
      <c r="WQP7" s="111"/>
      <c r="WQQ7" s="111"/>
      <c r="WQR7" s="111"/>
      <c r="WQS7" s="111"/>
      <c r="WQT7" s="111"/>
      <c r="WQU7" s="111"/>
      <c r="WQV7" s="111"/>
      <c r="WQW7" s="111"/>
      <c r="WQX7" s="111"/>
      <c r="WQY7" s="111"/>
      <c r="WQZ7" s="111"/>
      <c r="WRA7" s="111"/>
      <c r="WRB7" s="111"/>
      <c r="WRC7" s="111"/>
      <c r="WRD7" s="111"/>
      <c r="WRE7" s="111"/>
      <c r="WRF7" s="111"/>
      <c r="WRG7" s="111"/>
      <c r="WRH7" s="111"/>
      <c r="WRI7" s="111"/>
      <c r="WRJ7" s="111"/>
      <c r="WRK7" s="111"/>
      <c r="WRL7" s="111"/>
      <c r="WRM7" s="111"/>
      <c r="WRN7" s="111"/>
      <c r="WRO7" s="111"/>
      <c r="WRP7" s="111"/>
      <c r="WRQ7" s="111"/>
      <c r="WRR7" s="111"/>
      <c r="WRS7" s="111"/>
      <c r="WRT7" s="111"/>
      <c r="WRU7" s="111"/>
      <c r="WRV7" s="111"/>
      <c r="WRW7" s="111"/>
      <c r="WRX7" s="111"/>
      <c r="WRY7" s="111"/>
      <c r="WRZ7" s="111"/>
      <c r="WSA7" s="111"/>
      <c r="WSB7" s="111"/>
      <c r="WSC7" s="111"/>
      <c r="WSD7" s="111"/>
      <c r="WSE7" s="111"/>
      <c r="WSF7" s="111"/>
      <c r="WSG7" s="111"/>
      <c r="WSH7" s="111"/>
      <c r="WSI7" s="111"/>
      <c r="WSJ7" s="111"/>
      <c r="WSK7" s="111"/>
      <c r="WSL7" s="111"/>
      <c r="WSM7" s="111"/>
      <c r="WSN7" s="111"/>
      <c r="WSO7" s="111"/>
      <c r="WSP7" s="111"/>
      <c r="WSQ7" s="111"/>
      <c r="WSR7" s="111"/>
      <c r="WSS7" s="111"/>
      <c r="WST7" s="111"/>
      <c r="WSU7" s="111"/>
      <c r="WSV7" s="111"/>
      <c r="WSW7" s="111"/>
      <c r="WSX7" s="111"/>
      <c r="WSY7" s="111"/>
      <c r="WSZ7" s="111"/>
      <c r="WTA7" s="111"/>
      <c r="WTB7" s="111"/>
      <c r="WTC7" s="111"/>
      <c r="WTD7" s="111"/>
      <c r="WTE7" s="111"/>
      <c r="WTF7" s="111"/>
      <c r="WTG7" s="111"/>
      <c r="WTH7" s="111"/>
      <c r="WTI7" s="111"/>
      <c r="WTJ7" s="111"/>
      <c r="WTK7" s="111"/>
      <c r="WTL7" s="111"/>
      <c r="WTM7" s="111"/>
      <c r="WTN7" s="111"/>
      <c r="WTO7" s="111"/>
      <c r="WTP7" s="111"/>
      <c r="WTQ7" s="111"/>
      <c r="WTR7" s="111"/>
      <c r="WTS7" s="111"/>
      <c r="WTT7" s="111"/>
      <c r="WTU7" s="111"/>
      <c r="WTV7" s="111"/>
      <c r="WTW7" s="111"/>
      <c r="WTX7" s="111"/>
      <c r="WTY7" s="111"/>
      <c r="WTZ7" s="111"/>
      <c r="WUA7" s="111"/>
      <c r="WUB7" s="111"/>
      <c r="WUC7" s="111"/>
      <c r="WUD7" s="111"/>
      <c r="WUE7" s="111"/>
      <c r="WUF7" s="111"/>
      <c r="WUG7" s="111"/>
      <c r="WUH7" s="111"/>
      <c r="WUI7" s="111"/>
      <c r="WUJ7" s="111"/>
      <c r="WUK7" s="111"/>
      <c r="WUL7" s="111"/>
      <c r="WUM7" s="111"/>
      <c r="WUN7" s="111"/>
      <c r="WUO7" s="111"/>
      <c r="WUP7" s="111"/>
      <c r="WUQ7" s="111"/>
      <c r="WUR7" s="111"/>
      <c r="WUS7" s="111"/>
      <c r="WUT7" s="111"/>
      <c r="WUU7" s="111"/>
      <c r="WUV7" s="111"/>
      <c r="WUW7" s="111"/>
      <c r="WUX7" s="111"/>
      <c r="WUY7" s="111"/>
      <c r="WUZ7" s="111"/>
      <c r="WVA7" s="111"/>
      <c r="WVB7" s="111"/>
      <c r="WVC7" s="111"/>
      <c r="WVD7" s="111"/>
      <c r="WVE7" s="111"/>
      <c r="WVF7" s="111"/>
      <c r="WVG7" s="111"/>
      <c r="WVH7" s="111"/>
      <c r="WVI7" s="111"/>
      <c r="WVJ7" s="111"/>
      <c r="WVK7" s="111"/>
      <c r="WVL7" s="111"/>
      <c r="WVM7" s="111"/>
      <c r="WVN7" s="111"/>
      <c r="WVO7" s="111"/>
      <c r="WVP7" s="111"/>
      <c r="WVQ7" s="111"/>
      <c r="WVR7" s="111"/>
      <c r="WVS7" s="111"/>
      <c r="WVT7" s="111"/>
      <c r="WVU7" s="111"/>
      <c r="WVV7" s="111"/>
      <c r="WVW7" s="111"/>
      <c r="WVX7" s="111"/>
      <c r="WVY7" s="111"/>
      <c r="WVZ7" s="111"/>
      <c r="WWA7" s="111"/>
      <c r="WWB7" s="111"/>
      <c r="WWC7" s="111"/>
      <c r="WWD7" s="111"/>
      <c r="WWE7" s="111"/>
      <c r="WWF7" s="111"/>
      <c r="WWG7" s="111"/>
      <c r="WWH7" s="111"/>
      <c r="WWI7" s="111"/>
      <c r="WWJ7" s="111"/>
      <c r="WWK7" s="111"/>
      <c r="WWL7" s="111"/>
      <c r="WWM7" s="111"/>
      <c r="WWN7" s="111"/>
      <c r="WWO7" s="111"/>
      <c r="WWP7" s="111"/>
      <c r="WWQ7" s="111"/>
      <c r="WWR7" s="111"/>
      <c r="WWS7" s="111"/>
      <c r="WWT7" s="111"/>
      <c r="WWU7" s="111"/>
      <c r="WWV7" s="111"/>
      <c r="WWW7" s="111"/>
      <c r="WWX7" s="111"/>
      <c r="WWY7" s="111"/>
      <c r="WWZ7" s="111"/>
      <c r="WXA7" s="111"/>
      <c r="WXB7" s="111"/>
      <c r="WXC7" s="111"/>
      <c r="WXD7" s="111"/>
      <c r="WXE7" s="111"/>
      <c r="WXF7" s="111"/>
      <c r="WXG7" s="111"/>
      <c r="WXH7" s="111"/>
      <c r="WXI7" s="111"/>
      <c r="WXJ7" s="111"/>
      <c r="WXK7" s="111"/>
      <c r="WXL7" s="111"/>
      <c r="WXM7" s="111"/>
      <c r="WXN7" s="111"/>
      <c r="WXO7" s="111"/>
      <c r="WXP7" s="111"/>
      <c r="WXQ7" s="111"/>
      <c r="WXR7" s="111"/>
      <c r="WXS7" s="111"/>
      <c r="WXT7" s="111"/>
      <c r="WXU7" s="111"/>
      <c r="WXV7" s="111"/>
      <c r="WXW7" s="111"/>
      <c r="WXX7" s="111"/>
      <c r="WXY7" s="111"/>
      <c r="WXZ7" s="111"/>
      <c r="WYA7" s="111"/>
      <c r="WYB7" s="111"/>
      <c r="WYC7" s="111"/>
      <c r="WYD7" s="111"/>
      <c r="WYE7" s="111"/>
      <c r="WYF7" s="111"/>
      <c r="WYG7" s="111"/>
      <c r="WYH7" s="111"/>
      <c r="WYI7" s="111"/>
      <c r="WYJ7" s="111"/>
      <c r="WYK7" s="111"/>
      <c r="WYL7" s="111"/>
      <c r="WYM7" s="111"/>
      <c r="WYN7" s="111"/>
      <c r="WYO7" s="111"/>
      <c r="WYP7" s="111"/>
      <c r="WYQ7" s="111"/>
      <c r="WYR7" s="111"/>
      <c r="WYS7" s="111"/>
      <c r="WYT7" s="111"/>
      <c r="WYU7" s="111"/>
      <c r="WYV7" s="111"/>
      <c r="WYW7" s="111"/>
      <c r="WYX7" s="111"/>
      <c r="WYY7" s="111"/>
      <c r="WYZ7" s="111"/>
      <c r="WZA7" s="111"/>
      <c r="WZB7" s="111"/>
      <c r="WZC7" s="111"/>
      <c r="WZD7" s="111"/>
      <c r="WZE7" s="111"/>
      <c r="WZF7" s="111"/>
      <c r="WZG7" s="111"/>
      <c r="WZH7" s="111"/>
      <c r="WZI7" s="111"/>
      <c r="WZJ7" s="111"/>
      <c r="WZK7" s="111"/>
      <c r="WZL7" s="111"/>
      <c r="WZM7" s="111"/>
      <c r="WZN7" s="111"/>
      <c r="WZO7" s="111"/>
      <c r="WZP7" s="111"/>
      <c r="WZQ7" s="111"/>
      <c r="WZR7" s="111"/>
      <c r="WZS7" s="111"/>
      <c r="WZT7" s="111"/>
      <c r="WZU7" s="111"/>
      <c r="WZV7" s="111"/>
      <c r="WZW7" s="111"/>
      <c r="WZX7" s="111"/>
      <c r="WZY7" s="111"/>
      <c r="WZZ7" s="111"/>
      <c r="XAA7" s="111"/>
      <c r="XAB7" s="111"/>
      <c r="XAC7" s="111"/>
      <c r="XAD7" s="111"/>
      <c r="XAE7" s="111"/>
      <c r="XAF7" s="111"/>
      <c r="XAG7" s="111"/>
      <c r="XAH7" s="111"/>
      <c r="XAI7" s="111"/>
      <c r="XAJ7" s="111"/>
      <c r="XAK7" s="111"/>
      <c r="XAL7" s="111"/>
      <c r="XAM7" s="111"/>
      <c r="XAN7" s="111"/>
      <c r="XAO7" s="111"/>
      <c r="XAP7" s="111"/>
      <c r="XAQ7" s="111"/>
      <c r="XAR7" s="111"/>
      <c r="XAS7" s="111"/>
      <c r="XAT7" s="111"/>
      <c r="XAU7" s="111"/>
      <c r="XAV7" s="111"/>
      <c r="XAW7" s="111"/>
      <c r="XAX7" s="111"/>
      <c r="XAY7" s="111"/>
      <c r="XAZ7" s="111"/>
      <c r="XBA7" s="111"/>
      <c r="XBB7" s="111"/>
      <c r="XBC7" s="111"/>
      <c r="XBD7" s="111"/>
      <c r="XBE7" s="111"/>
      <c r="XBF7" s="111"/>
      <c r="XBG7" s="111"/>
      <c r="XBH7" s="111"/>
      <c r="XBI7" s="111"/>
      <c r="XBJ7" s="111"/>
      <c r="XBK7" s="111"/>
      <c r="XBL7" s="111"/>
      <c r="XBM7" s="111"/>
      <c r="XBN7" s="111"/>
      <c r="XBO7" s="111"/>
      <c r="XBP7" s="111"/>
      <c r="XBQ7" s="111"/>
      <c r="XBR7" s="111"/>
      <c r="XBS7" s="111"/>
      <c r="XBT7" s="111"/>
      <c r="XBU7" s="111"/>
      <c r="XBV7" s="111"/>
      <c r="XBW7" s="111"/>
      <c r="XBX7" s="111"/>
      <c r="XBY7" s="111"/>
      <c r="XBZ7" s="111"/>
      <c r="XCA7" s="111"/>
      <c r="XCB7" s="111"/>
      <c r="XCC7" s="111"/>
      <c r="XCD7" s="111"/>
      <c r="XCE7" s="111"/>
      <c r="XCF7" s="111"/>
      <c r="XCG7" s="111"/>
      <c r="XCH7" s="111"/>
      <c r="XCI7" s="111"/>
      <c r="XCJ7" s="111"/>
      <c r="XCK7" s="111"/>
      <c r="XCL7" s="111"/>
      <c r="XCM7" s="111"/>
      <c r="XCN7" s="111"/>
      <c r="XCO7" s="111"/>
      <c r="XCP7" s="111"/>
      <c r="XCQ7" s="111"/>
      <c r="XCR7" s="111"/>
      <c r="XCS7" s="111"/>
      <c r="XCT7" s="111"/>
      <c r="XCU7" s="111"/>
      <c r="XCV7" s="111"/>
      <c r="XCW7" s="111"/>
      <c r="XCX7" s="111"/>
      <c r="XCY7" s="111"/>
      <c r="XCZ7" s="111"/>
      <c r="XDA7" s="111"/>
      <c r="XDB7" s="111"/>
      <c r="XDC7" s="111"/>
      <c r="XDD7" s="111"/>
      <c r="XDE7" s="111"/>
      <c r="XDF7" s="111"/>
      <c r="XDG7" s="111"/>
      <c r="XDH7" s="111"/>
      <c r="XDI7" s="111"/>
      <c r="XDJ7" s="111"/>
      <c r="XDK7" s="111"/>
      <c r="XDL7" s="111"/>
      <c r="XDM7" s="111"/>
      <c r="XDN7" s="111"/>
      <c r="XDO7" s="111"/>
      <c r="XDP7" s="111"/>
      <c r="XDQ7" s="111"/>
      <c r="XDR7" s="111"/>
      <c r="XDS7" s="111"/>
      <c r="XDT7" s="111"/>
      <c r="XDU7" s="111"/>
      <c r="XDV7" s="111"/>
      <c r="XDW7" s="111"/>
      <c r="XDX7" s="111"/>
      <c r="XDY7" s="111"/>
      <c r="XDZ7" s="111"/>
      <c r="XEA7" s="111"/>
      <c r="XEB7" s="111"/>
      <c r="XEC7" s="111"/>
      <c r="XED7" s="111"/>
      <c r="XEE7" s="111"/>
      <c r="XEF7" s="111"/>
      <c r="XEG7" s="111"/>
      <c r="XEH7" s="111"/>
      <c r="XEI7" s="111"/>
      <c r="XEJ7" s="111"/>
      <c r="XEK7" s="111"/>
      <c r="XEL7" s="111"/>
      <c r="XEM7" s="111"/>
      <c r="XEN7" s="111"/>
      <c r="XEO7" s="111"/>
      <c r="XEP7" s="111"/>
      <c r="XEQ7" s="111"/>
      <c r="XER7" s="111"/>
      <c r="XES7" s="111"/>
      <c r="XET7" s="111"/>
      <c r="XEU7" s="111"/>
      <c r="XEV7" s="111"/>
      <c r="XEW7" s="111"/>
      <c r="XEX7" s="111"/>
      <c r="XEY7" s="111"/>
      <c r="XEZ7" s="111"/>
      <c r="XFA7" s="111"/>
      <c r="XFB7" s="111"/>
      <c r="XFC7" s="111"/>
      <c r="XFD7" s="111"/>
    </row>
    <row r="8" spans="1:16384" ht="18" customHeight="1">
      <c r="A8" s="158"/>
      <c r="B8" s="161"/>
      <c r="C8" s="161"/>
      <c r="D8" s="161"/>
      <c r="E8" s="161"/>
      <c r="F8" s="161"/>
      <c r="G8" s="161"/>
    </row>
    <row r="9" spans="1:16384" ht="18" customHeight="1">
      <c r="A9" s="164" t="s">
        <v>472</v>
      </c>
      <c r="B9" s="182"/>
      <c r="C9" s="182"/>
      <c r="D9" s="182"/>
      <c r="E9" s="182"/>
      <c r="F9" s="182"/>
      <c r="G9" s="182"/>
    </row>
    <row r="10" spans="1:16384" ht="18" customHeight="1">
      <c r="A10" s="159" t="s">
        <v>488</v>
      </c>
      <c r="B10" s="172">
        <v>0</v>
      </c>
      <c r="C10" s="172">
        <v>0</v>
      </c>
      <c r="D10" s="172">
        <v>0</v>
      </c>
      <c r="E10" s="172">
        <v>0</v>
      </c>
      <c r="F10" s="172">
        <v>0</v>
      </c>
      <c r="G10" s="172">
        <v>0</v>
      </c>
    </row>
    <row r="11" spans="1:16384" ht="18" customHeight="1">
      <c r="A11" s="159" t="s">
        <v>513</v>
      </c>
      <c r="B11" s="172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</row>
    <row r="12" spans="1:16384" ht="18" customHeight="1">
      <c r="A12" s="159" t="s">
        <v>498</v>
      </c>
      <c r="B12" s="172">
        <v>0.52</v>
      </c>
      <c r="C12" s="173">
        <v>0.63</v>
      </c>
      <c r="D12" s="173">
        <v>0</v>
      </c>
      <c r="E12" s="173">
        <v>0</v>
      </c>
      <c r="F12" s="173">
        <v>0</v>
      </c>
      <c r="G12" s="173">
        <v>0</v>
      </c>
    </row>
    <row r="13" spans="1:16384" ht="18" customHeight="1">
      <c r="A13" s="159" t="s">
        <v>499</v>
      </c>
      <c r="B13" s="172">
        <v>2.39</v>
      </c>
      <c r="C13" s="173">
        <v>2.65</v>
      </c>
      <c r="D13" s="173">
        <v>2.2999999999999998</v>
      </c>
      <c r="E13" s="173">
        <v>1.74</v>
      </c>
      <c r="F13" s="173">
        <v>1.33</v>
      </c>
      <c r="G13" s="173">
        <v>1.21</v>
      </c>
    </row>
    <row r="14" spans="1:16384" ht="18" customHeight="1">
      <c r="A14" s="158"/>
      <c r="B14" s="161"/>
      <c r="C14" s="161"/>
      <c r="D14" s="161"/>
      <c r="E14" s="161"/>
      <c r="F14" s="161"/>
      <c r="G14" s="161"/>
    </row>
    <row r="15" spans="1:16384" ht="18" customHeight="1">
      <c r="A15" s="164" t="s">
        <v>474</v>
      </c>
      <c r="B15" s="164"/>
      <c r="C15" s="164"/>
      <c r="D15" s="164"/>
      <c r="E15" s="164"/>
      <c r="F15" s="164"/>
      <c r="G15" s="164"/>
    </row>
    <row r="16" spans="1:16384" ht="18" customHeight="1">
      <c r="A16" s="163" t="s">
        <v>492</v>
      </c>
      <c r="B16" s="172" t="s">
        <v>508</v>
      </c>
      <c r="C16" s="172" t="s">
        <v>508</v>
      </c>
      <c r="D16" s="172" t="s">
        <v>508</v>
      </c>
      <c r="E16" s="172">
        <v>16</v>
      </c>
      <c r="F16" s="172">
        <v>270</v>
      </c>
      <c r="G16" s="172">
        <v>305</v>
      </c>
    </row>
    <row r="17" spans="1:8" ht="18" customHeight="1">
      <c r="A17" s="159" t="s">
        <v>475</v>
      </c>
      <c r="B17" s="172">
        <v>27</v>
      </c>
      <c r="C17" s="172">
        <v>20</v>
      </c>
      <c r="D17" s="172">
        <v>31</v>
      </c>
      <c r="E17" s="172">
        <v>95</v>
      </c>
      <c r="F17" s="172">
        <v>100</v>
      </c>
      <c r="G17" s="172">
        <v>101</v>
      </c>
    </row>
    <row r="18" spans="1:8" ht="18" customHeight="1">
      <c r="A18" s="159" t="s">
        <v>493</v>
      </c>
      <c r="B18" s="172">
        <v>0</v>
      </c>
      <c r="C18" s="172">
        <v>0</v>
      </c>
      <c r="D18" s="172">
        <v>0</v>
      </c>
      <c r="E18" s="172">
        <v>0</v>
      </c>
      <c r="F18" s="172">
        <v>0</v>
      </c>
      <c r="G18" s="172">
        <v>0</v>
      </c>
    </row>
    <row r="19" spans="1:8" ht="18" customHeight="1">
      <c r="A19" s="163" t="s">
        <v>491</v>
      </c>
      <c r="B19" s="172">
        <v>9.4600000000000009</v>
      </c>
      <c r="C19" s="172">
        <v>15.38</v>
      </c>
      <c r="D19" s="172">
        <v>18.2</v>
      </c>
      <c r="E19" s="172">
        <v>28.6</v>
      </c>
      <c r="F19" s="172">
        <v>84.62</v>
      </c>
      <c r="G19" s="172">
        <v>100</v>
      </c>
    </row>
    <row r="20" spans="1:8" ht="18" customHeight="1">
      <c r="A20" s="158"/>
      <c r="B20" s="161"/>
      <c r="C20" s="161"/>
      <c r="D20" s="161"/>
      <c r="E20" s="161"/>
      <c r="F20" s="161"/>
      <c r="G20" s="161"/>
    </row>
    <row r="21" spans="1:8" ht="18" customHeight="1">
      <c r="A21" s="164" t="s">
        <v>476</v>
      </c>
      <c r="B21" s="164"/>
      <c r="C21" s="164"/>
      <c r="D21" s="164"/>
      <c r="E21" s="164"/>
      <c r="F21" s="164"/>
      <c r="G21" s="164"/>
      <c r="H21" s="171"/>
    </row>
    <row r="22" spans="1:8" ht="18" customHeight="1">
      <c r="A22" s="163" t="s">
        <v>512</v>
      </c>
      <c r="B22" s="175">
        <v>26245.782384060003</v>
      </c>
      <c r="C22" s="175">
        <v>29005.740237000002</v>
      </c>
      <c r="D22" s="175">
        <v>33355.137697140301</v>
      </c>
      <c r="E22" s="175">
        <v>37296.507398712994</v>
      </c>
      <c r="F22" s="175">
        <v>39947.103309199993</v>
      </c>
      <c r="G22" s="175">
        <v>40030</v>
      </c>
      <c r="H22" s="171"/>
    </row>
    <row r="23" spans="1:8" ht="18" customHeight="1">
      <c r="A23" s="163" t="s">
        <v>511</v>
      </c>
      <c r="B23" s="175">
        <v>1578.3664540599998</v>
      </c>
      <c r="C23" s="175">
        <v>1610.790137</v>
      </c>
      <c r="D23" s="175">
        <v>1804.7337371403</v>
      </c>
      <c r="E23" s="175">
        <v>1971.7989987129999</v>
      </c>
      <c r="F23" s="175">
        <v>1912.4449492000001</v>
      </c>
      <c r="G23" s="175">
        <v>1671</v>
      </c>
    </row>
    <row r="24" spans="1:8" ht="18" customHeight="1">
      <c r="A24" s="163" t="s">
        <v>509</v>
      </c>
      <c r="B24" s="175">
        <v>24482.720000000001</v>
      </c>
      <c r="C24" s="175">
        <v>27189.424000000003</v>
      </c>
      <c r="D24" s="175">
        <v>31210.800000000003</v>
      </c>
      <c r="E24" s="175">
        <v>34863.365999999995</v>
      </c>
      <c r="F24" s="175">
        <v>37586.859999999993</v>
      </c>
      <c r="G24" s="175">
        <v>38010</v>
      </c>
    </row>
    <row r="25" spans="1:8" ht="18" customHeight="1">
      <c r="A25" s="163" t="s">
        <v>510</v>
      </c>
      <c r="B25" s="175">
        <v>184.69593</v>
      </c>
      <c r="C25" s="175">
        <v>205.52609999999999</v>
      </c>
      <c r="D25" s="175">
        <v>339.60396000000003</v>
      </c>
      <c r="E25" s="175">
        <v>461.3424</v>
      </c>
      <c r="F25" s="175">
        <v>447.79836</v>
      </c>
      <c r="G25" s="175">
        <v>349</v>
      </c>
    </row>
    <row r="26" spans="1:8" ht="18" customHeight="1">
      <c r="A26" s="163" t="s">
        <v>490</v>
      </c>
      <c r="B26" s="175">
        <v>40.9</v>
      </c>
      <c r="C26" s="175">
        <v>45</v>
      </c>
      <c r="D26" s="175">
        <v>51.7</v>
      </c>
      <c r="E26" s="175">
        <v>56.7</v>
      </c>
      <c r="F26" s="175">
        <v>62</v>
      </c>
      <c r="G26" s="175">
        <v>62</v>
      </c>
    </row>
    <row r="27" spans="1:8" ht="18" customHeight="1">
      <c r="A27" s="170" t="s">
        <v>503</v>
      </c>
      <c r="B27" s="178">
        <v>0.46</v>
      </c>
      <c r="C27" s="178">
        <v>0.5</v>
      </c>
      <c r="D27" s="178">
        <v>0.69</v>
      </c>
      <c r="E27" s="178">
        <v>0.72</v>
      </c>
      <c r="F27" s="178">
        <v>0.8</v>
      </c>
      <c r="G27" s="178">
        <v>0.9</v>
      </c>
    </row>
    <row r="28" spans="1:8" ht="18" customHeight="1">
      <c r="A28" s="166"/>
      <c r="B28" s="161"/>
      <c r="C28" s="161"/>
      <c r="D28" s="161"/>
      <c r="E28" s="161"/>
      <c r="F28" s="161"/>
      <c r="G28" s="161"/>
    </row>
    <row r="29" spans="1:8" ht="18" customHeight="1">
      <c r="A29" s="164" t="s">
        <v>477</v>
      </c>
      <c r="B29" s="164"/>
      <c r="C29" s="164"/>
      <c r="D29" s="164"/>
      <c r="E29" s="164"/>
      <c r="F29" s="164"/>
      <c r="G29" s="164"/>
    </row>
    <row r="30" spans="1:8" ht="18" customHeight="1">
      <c r="A30" s="163" t="s">
        <v>502</v>
      </c>
      <c r="B30" s="175">
        <v>0</v>
      </c>
      <c r="C30" s="175">
        <v>142</v>
      </c>
      <c r="D30" s="175">
        <v>0</v>
      </c>
      <c r="E30" s="175">
        <v>5078</v>
      </c>
      <c r="F30" s="175">
        <v>782</v>
      </c>
      <c r="G30" s="175">
        <v>1591</v>
      </c>
    </row>
    <row r="31" spans="1:8" ht="18" customHeight="1">
      <c r="A31" s="163" t="s">
        <v>500</v>
      </c>
      <c r="B31" s="175">
        <v>17131</v>
      </c>
      <c r="C31" s="175">
        <v>16871</v>
      </c>
      <c r="D31" s="175">
        <v>18191</v>
      </c>
      <c r="E31" s="175">
        <v>23986</v>
      </c>
      <c r="F31" s="175">
        <v>18939</v>
      </c>
      <c r="G31" s="175">
        <v>23959</v>
      </c>
    </row>
    <row r="32" spans="1:8" ht="18" customHeight="1">
      <c r="A32" s="163" t="s">
        <v>478</v>
      </c>
      <c r="B32" s="175">
        <v>76</v>
      </c>
      <c r="C32" s="175">
        <v>99</v>
      </c>
      <c r="D32" s="175">
        <v>115</v>
      </c>
      <c r="E32" s="175">
        <v>47</v>
      </c>
      <c r="F32" s="175">
        <v>50</v>
      </c>
      <c r="G32" s="175">
        <v>62</v>
      </c>
    </row>
    <row r="33" spans="1:7" ht="18" customHeight="1">
      <c r="A33" s="163" t="s">
        <v>479</v>
      </c>
      <c r="B33" s="175">
        <v>70.8</v>
      </c>
      <c r="C33" s="175">
        <v>74.5</v>
      </c>
      <c r="D33" s="175">
        <v>78.2</v>
      </c>
      <c r="E33" s="175">
        <v>63.5</v>
      </c>
      <c r="F33" s="175">
        <v>66</v>
      </c>
      <c r="G33" s="175">
        <v>43</v>
      </c>
    </row>
    <row r="34" spans="1:7" ht="18" customHeight="1">
      <c r="A34" s="163" t="s">
        <v>489</v>
      </c>
      <c r="B34" s="175">
        <v>181</v>
      </c>
      <c r="C34" s="175">
        <v>22</v>
      </c>
      <c r="D34" s="175">
        <v>17</v>
      </c>
      <c r="E34" s="175">
        <v>33</v>
      </c>
      <c r="F34" s="175">
        <v>10</v>
      </c>
      <c r="G34" s="175">
        <v>17</v>
      </c>
    </row>
    <row r="35" spans="1:7" ht="21.75" customHeight="1">
      <c r="A35" s="163" t="s">
        <v>480</v>
      </c>
      <c r="B35" s="175">
        <v>100</v>
      </c>
      <c r="C35" s="175">
        <v>100</v>
      </c>
      <c r="D35" s="175">
        <v>100</v>
      </c>
      <c r="E35" s="175">
        <v>100</v>
      </c>
      <c r="F35" s="175">
        <v>100</v>
      </c>
      <c r="G35" s="175">
        <v>100</v>
      </c>
    </row>
    <row r="36" spans="1:7" ht="28.5" customHeight="1">
      <c r="A36" s="148" t="s">
        <v>412</v>
      </c>
    </row>
  </sheetData>
  <pageMargins left="0.24" right="0.24" top="0.984251969" bottom="0.984251969" header="0.5" footer="0.5"/>
  <pageSetup paperSize="9" scale="71" orientation="portrait" r:id="rId1"/>
  <headerFooter alignWithMargins="0">
    <oddFooter>&amp;L&amp;1#&amp;"Calibri"&amp;8&amp;K000000Sensitivity: Internal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99FF"/>
    <pageSetUpPr fitToPage="1"/>
  </sheetPr>
  <dimension ref="A1:XFC36"/>
  <sheetViews>
    <sheetView view="pageBreakPreview" zoomScaleNormal="100" zoomScaleSheetLayoutView="100" workbookViewId="0"/>
  </sheetViews>
  <sheetFormatPr defaultColWidth="11.42578125" defaultRowHeight="12.75"/>
  <cols>
    <col min="1" max="1" width="68.7109375" style="56" customWidth="1"/>
    <col min="2" max="6" width="11.7109375" style="56" customWidth="1"/>
    <col min="7" max="16384" width="11.42578125" style="56"/>
  </cols>
  <sheetData>
    <row r="1" spans="1:16383" ht="16.5" thickBot="1">
      <c r="A1" s="149" t="s">
        <v>521</v>
      </c>
      <c r="B1" s="150"/>
      <c r="C1" s="150"/>
      <c r="D1" s="150"/>
      <c r="E1" s="150"/>
      <c r="F1" s="151"/>
    </row>
    <row r="2" spans="1:16383" ht="28.5" customHeight="1">
      <c r="A2" s="168" t="s">
        <v>487</v>
      </c>
      <c r="B2" s="152">
        <v>2012</v>
      </c>
      <c r="C2" s="153">
        <v>2013</v>
      </c>
      <c r="D2" s="154">
        <v>2014</v>
      </c>
      <c r="E2" s="155">
        <v>2015</v>
      </c>
      <c r="F2" s="156">
        <v>2016</v>
      </c>
    </row>
    <row r="3" spans="1:16383" ht="15.75" customHeight="1">
      <c r="A3" s="164" t="s">
        <v>473</v>
      </c>
      <c r="B3" s="165"/>
      <c r="C3" s="165"/>
      <c r="D3" s="165"/>
      <c r="E3" s="165"/>
      <c r="F3" s="165"/>
    </row>
    <row r="4" spans="1:16383" ht="18" customHeight="1">
      <c r="A4" s="159" t="s">
        <v>484</v>
      </c>
      <c r="B4" s="175">
        <v>2651</v>
      </c>
      <c r="C4" s="175" t="s">
        <v>508</v>
      </c>
      <c r="D4" s="175">
        <v>3352</v>
      </c>
      <c r="E4" s="175">
        <v>3793</v>
      </c>
      <c r="F4" s="175">
        <v>1462</v>
      </c>
    </row>
    <row r="5" spans="1:16383" ht="18" customHeight="1">
      <c r="A5" s="159" t="s">
        <v>485</v>
      </c>
      <c r="B5" s="172">
        <v>5.4</v>
      </c>
      <c r="C5" s="172" t="s">
        <v>508</v>
      </c>
      <c r="D5" s="172">
        <v>6.3</v>
      </c>
      <c r="E5" s="172">
        <v>6.2</v>
      </c>
      <c r="F5" s="172">
        <v>5</v>
      </c>
    </row>
    <row r="6" spans="1:16383" ht="18" customHeight="1">
      <c r="A6" s="159" t="s">
        <v>486</v>
      </c>
      <c r="B6" s="172">
        <v>7.1</v>
      </c>
      <c r="C6" s="172" t="s">
        <v>508</v>
      </c>
      <c r="D6" s="172">
        <v>13.3</v>
      </c>
      <c r="E6" s="172">
        <v>12.5</v>
      </c>
      <c r="F6" s="172">
        <v>0</v>
      </c>
    </row>
    <row r="7" spans="1:16383" ht="18" customHeight="1">
      <c r="A7" s="167" t="s">
        <v>481</v>
      </c>
      <c r="B7" s="175" t="s">
        <v>508</v>
      </c>
      <c r="C7" s="172" t="s">
        <v>508</v>
      </c>
      <c r="D7" s="172">
        <v>173</v>
      </c>
      <c r="E7" s="172">
        <v>332</v>
      </c>
      <c r="F7" s="172">
        <v>2627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  <c r="IR7" s="111"/>
      <c r="IS7" s="111"/>
      <c r="IT7" s="111"/>
      <c r="IU7" s="111"/>
      <c r="IV7" s="111"/>
      <c r="IW7" s="111"/>
      <c r="IX7" s="111"/>
      <c r="IY7" s="111"/>
      <c r="IZ7" s="111"/>
      <c r="JA7" s="111"/>
      <c r="JB7" s="111"/>
      <c r="JC7" s="111"/>
      <c r="JD7" s="111"/>
      <c r="JE7" s="111"/>
      <c r="JF7" s="111"/>
      <c r="JG7" s="111"/>
      <c r="JH7" s="111"/>
      <c r="JI7" s="111"/>
      <c r="JJ7" s="111"/>
      <c r="JK7" s="111"/>
      <c r="JL7" s="111"/>
      <c r="JM7" s="111"/>
      <c r="JN7" s="111"/>
      <c r="JO7" s="111"/>
      <c r="JP7" s="111"/>
      <c r="JQ7" s="111"/>
      <c r="JR7" s="111"/>
      <c r="JS7" s="111"/>
      <c r="JT7" s="111"/>
      <c r="JU7" s="111"/>
      <c r="JV7" s="111"/>
      <c r="JW7" s="111"/>
      <c r="JX7" s="111"/>
      <c r="JY7" s="111"/>
      <c r="JZ7" s="111"/>
      <c r="KA7" s="111"/>
      <c r="KB7" s="111"/>
      <c r="KC7" s="111"/>
      <c r="KD7" s="111"/>
      <c r="KE7" s="111"/>
      <c r="KF7" s="111"/>
      <c r="KG7" s="111"/>
      <c r="KH7" s="111"/>
      <c r="KI7" s="111"/>
      <c r="KJ7" s="111"/>
      <c r="KK7" s="111"/>
      <c r="KL7" s="111"/>
      <c r="KM7" s="111"/>
      <c r="KN7" s="111"/>
      <c r="KO7" s="111"/>
      <c r="KP7" s="111"/>
      <c r="KQ7" s="111"/>
      <c r="KR7" s="111"/>
      <c r="KS7" s="111"/>
      <c r="KT7" s="111"/>
      <c r="KU7" s="111"/>
      <c r="KV7" s="111"/>
      <c r="KW7" s="111"/>
      <c r="KX7" s="111"/>
      <c r="KY7" s="111"/>
      <c r="KZ7" s="111"/>
      <c r="LA7" s="111"/>
      <c r="LB7" s="111"/>
      <c r="LC7" s="111"/>
      <c r="LD7" s="111"/>
      <c r="LE7" s="111"/>
      <c r="LF7" s="111"/>
      <c r="LG7" s="111"/>
      <c r="LH7" s="111"/>
      <c r="LI7" s="111"/>
      <c r="LJ7" s="111"/>
      <c r="LK7" s="111"/>
      <c r="LL7" s="111"/>
      <c r="LM7" s="111"/>
      <c r="LN7" s="111"/>
      <c r="LO7" s="111"/>
      <c r="LP7" s="111"/>
      <c r="LQ7" s="111"/>
      <c r="LR7" s="111"/>
      <c r="LS7" s="111"/>
      <c r="LT7" s="111"/>
      <c r="LU7" s="111"/>
      <c r="LV7" s="111"/>
      <c r="LW7" s="111"/>
      <c r="LX7" s="111"/>
      <c r="LY7" s="111"/>
      <c r="LZ7" s="111"/>
      <c r="MA7" s="111"/>
      <c r="MB7" s="111"/>
      <c r="MC7" s="111"/>
      <c r="MD7" s="111"/>
      <c r="ME7" s="111"/>
      <c r="MF7" s="111"/>
      <c r="MG7" s="111"/>
      <c r="MH7" s="111"/>
      <c r="MI7" s="111"/>
      <c r="MJ7" s="111"/>
      <c r="MK7" s="111"/>
      <c r="ML7" s="111"/>
      <c r="MM7" s="111"/>
      <c r="MN7" s="111"/>
      <c r="MO7" s="111"/>
      <c r="MP7" s="111"/>
      <c r="MQ7" s="111"/>
      <c r="MR7" s="111"/>
      <c r="MS7" s="111"/>
      <c r="MT7" s="111"/>
      <c r="MU7" s="111"/>
      <c r="MV7" s="111"/>
      <c r="MW7" s="111"/>
      <c r="MX7" s="111"/>
      <c r="MY7" s="111"/>
      <c r="MZ7" s="111"/>
      <c r="NA7" s="111"/>
      <c r="NB7" s="111"/>
      <c r="NC7" s="111"/>
      <c r="ND7" s="111"/>
      <c r="NE7" s="111"/>
      <c r="NF7" s="111"/>
      <c r="NG7" s="111"/>
      <c r="NH7" s="111"/>
      <c r="NI7" s="111"/>
      <c r="NJ7" s="111"/>
      <c r="NK7" s="111"/>
      <c r="NL7" s="111"/>
      <c r="NM7" s="111"/>
      <c r="NN7" s="111"/>
      <c r="NO7" s="111"/>
      <c r="NP7" s="111"/>
      <c r="NQ7" s="111"/>
      <c r="NR7" s="111"/>
      <c r="NS7" s="111"/>
      <c r="NT7" s="111"/>
      <c r="NU7" s="111"/>
      <c r="NV7" s="111"/>
      <c r="NW7" s="111"/>
      <c r="NX7" s="111"/>
      <c r="NY7" s="111"/>
      <c r="NZ7" s="111"/>
      <c r="OA7" s="111"/>
      <c r="OB7" s="111"/>
      <c r="OC7" s="111"/>
      <c r="OD7" s="111"/>
      <c r="OE7" s="111"/>
      <c r="OF7" s="111"/>
      <c r="OG7" s="111"/>
      <c r="OH7" s="111"/>
      <c r="OI7" s="111"/>
      <c r="OJ7" s="111"/>
      <c r="OK7" s="111"/>
      <c r="OL7" s="111"/>
      <c r="OM7" s="111"/>
      <c r="ON7" s="111"/>
      <c r="OO7" s="111"/>
      <c r="OP7" s="111"/>
      <c r="OQ7" s="111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1"/>
      <c r="PW7" s="111"/>
      <c r="PX7" s="111"/>
      <c r="PY7" s="111"/>
      <c r="PZ7" s="111"/>
      <c r="QA7" s="111"/>
      <c r="QB7" s="111"/>
      <c r="QC7" s="111"/>
      <c r="QD7" s="111"/>
      <c r="QE7" s="111"/>
      <c r="QF7" s="111"/>
      <c r="QG7" s="111"/>
      <c r="QH7" s="111"/>
      <c r="QI7" s="111"/>
      <c r="QJ7" s="111"/>
      <c r="QK7" s="111"/>
      <c r="QL7" s="111"/>
      <c r="QM7" s="111"/>
      <c r="QN7" s="111"/>
      <c r="QO7" s="111"/>
      <c r="QP7" s="111"/>
      <c r="QQ7" s="111"/>
      <c r="QR7" s="111"/>
      <c r="QS7" s="111"/>
      <c r="QT7" s="111"/>
      <c r="QU7" s="111"/>
      <c r="QV7" s="111"/>
      <c r="QW7" s="111"/>
      <c r="QX7" s="111"/>
      <c r="QY7" s="111"/>
      <c r="QZ7" s="111"/>
      <c r="RA7" s="111"/>
      <c r="RB7" s="111"/>
      <c r="RC7" s="111"/>
      <c r="RD7" s="111"/>
      <c r="RE7" s="111"/>
      <c r="RF7" s="111"/>
      <c r="RG7" s="111"/>
      <c r="RH7" s="111"/>
      <c r="RI7" s="111"/>
      <c r="RJ7" s="111"/>
      <c r="RK7" s="111"/>
      <c r="RL7" s="111"/>
      <c r="RM7" s="111"/>
      <c r="RN7" s="111"/>
      <c r="RO7" s="111"/>
      <c r="RP7" s="111"/>
      <c r="RQ7" s="111"/>
      <c r="RR7" s="111"/>
      <c r="RS7" s="111"/>
      <c r="RT7" s="111"/>
      <c r="RU7" s="111"/>
      <c r="RV7" s="111"/>
      <c r="RW7" s="111"/>
      <c r="RX7" s="111"/>
      <c r="RY7" s="111"/>
      <c r="RZ7" s="111"/>
      <c r="SA7" s="111"/>
      <c r="SB7" s="111"/>
      <c r="SC7" s="111"/>
      <c r="SD7" s="111"/>
      <c r="SE7" s="111"/>
      <c r="SF7" s="111"/>
      <c r="SG7" s="111"/>
      <c r="SH7" s="111"/>
      <c r="SI7" s="111"/>
      <c r="SJ7" s="111"/>
      <c r="SK7" s="111"/>
      <c r="SL7" s="111"/>
      <c r="SM7" s="111"/>
      <c r="SN7" s="111"/>
      <c r="SO7" s="111"/>
      <c r="SP7" s="111"/>
      <c r="SQ7" s="111"/>
      <c r="SR7" s="111"/>
      <c r="SS7" s="111"/>
      <c r="ST7" s="111"/>
      <c r="SU7" s="111"/>
      <c r="SV7" s="111"/>
      <c r="SW7" s="111"/>
      <c r="SX7" s="111"/>
      <c r="SY7" s="111"/>
      <c r="SZ7" s="111"/>
      <c r="TA7" s="111"/>
      <c r="TB7" s="111"/>
      <c r="TC7" s="111"/>
      <c r="TD7" s="111"/>
      <c r="TE7" s="111"/>
      <c r="TF7" s="111"/>
      <c r="TG7" s="111"/>
      <c r="TH7" s="111"/>
      <c r="TI7" s="111"/>
      <c r="TJ7" s="111"/>
      <c r="TK7" s="111"/>
      <c r="TL7" s="111"/>
      <c r="TM7" s="111"/>
      <c r="TN7" s="111"/>
      <c r="TO7" s="111"/>
      <c r="TP7" s="111"/>
      <c r="TQ7" s="111"/>
      <c r="TR7" s="111"/>
      <c r="TS7" s="111"/>
      <c r="TT7" s="111"/>
      <c r="TU7" s="111"/>
      <c r="TV7" s="111"/>
      <c r="TW7" s="111"/>
      <c r="TX7" s="111"/>
      <c r="TY7" s="111"/>
      <c r="TZ7" s="111"/>
      <c r="UA7" s="111"/>
      <c r="UB7" s="111"/>
      <c r="UC7" s="111"/>
      <c r="UD7" s="111"/>
      <c r="UE7" s="111"/>
      <c r="UF7" s="111"/>
      <c r="UG7" s="111"/>
      <c r="UH7" s="111"/>
      <c r="UI7" s="111"/>
      <c r="UJ7" s="111"/>
      <c r="UK7" s="111"/>
      <c r="UL7" s="111"/>
      <c r="UM7" s="111"/>
      <c r="UN7" s="111"/>
      <c r="UO7" s="111"/>
      <c r="UP7" s="111"/>
      <c r="UQ7" s="111"/>
      <c r="UR7" s="111"/>
      <c r="US7" s="111"/>
      <c r="UT7" s="111"/>
      <c r="UU7" s="111"/>
      <c r="UV7" s="111"/>
      <c r="UW7" s="111"/>
      <c r="UX7" s="111"/>
      <c r="UY7" s="111"/>
      <c r="UZ7" s="111"/>
      <c r="VA7" s="111"/>
      <c r="VB7" s="111"/>
      <c r="VC7" s="111"/>
      <c r="VD7" s="111"/>
      <c r="VE7" s="111"/>
      <c r="VF7" s="111"/>
      <c r="VG7" s="111"/>
      <c r="VH7" s="111"/>
      <c r="VI7" s="111"/>
      <c r="VJ7" s="111"/>
      <c r="VK7" s="111"/>
      <c r="VL7" s="111"/>
      <c r="VM7" s="111"/>
      <c r="VN7" s="111"/>
      <c r="VO7" s="111"/>
      <c r="VP7" s="111"/>
      <c r="VQ7" s="111"/>
      <c r="VR7" s="111"/>
      <c r="VS7" s="111"/>
      <c r="VT7" s="111"/>
      <c r="VU7" s="111"/>
      <c r="VV7" s="111"/>
      <c r="VW7" s="111"/>
      <c r="VX7" s="111"/>
      <c r="VY7" s="111"/>
      <c r="VZ7" s="111"/>
      <c r="WA7" s="111"/>
      <c r="WB7" s="111"/>
      <c r="WC7" s="111"/>
      <c r="WD7" s="111"/>
      <c r="WE7" s="111"/>
      <c r="WF7" s="111"/>
      <c r="WG7" s="111"/>
      <c r="WH7" s="111"/>
      <c r="WI7" s="111"/>
      <c r="WJ7" s="111"/>
      <c r="WK7" s="111"/>
      <c r="WL7" s="111"/>
      <c r="WM7" s="111"/>
      <c r="WN7" s="111"/>
      <c r="WO7" s="111"/>
      <c r="WP7" s="111"/>
      <c r="WQ7" s="111"/>
      <c r="WR7" s="111"/>
      <c r="WS7" s="111"/>
      <c r="WT7" s="111"/>
      <c r="WU7" s="111"/>
      <c r="WV7" s="111"/>
      <c r="WW7" s="111"/>
      <c r="WX7" s="111"/>
      <c r="WY7" s="111"/>
      <c r="WZ7" s="111"/>
      <c r="XA7" s="111"/>
      <c r="XB7" s="111"/>
      <c r="XC7" s="111"/>
      <c r="XD7" s="111"/>
      <c r="XE7" s="111"/>
      <c r="XF7" s="111"/>
      <c r="XG7" s="111"/>
      <c r="XH7" s="111"/>
      <c r="XI7" s="111"/>
      <c r="XJ7" s="111"/>
      <c r="XK7" s="111"/>
      <c r="XL7" s="111"/>
      <c r="XM7" s="111"/>
      <c r="XN7" s="111"/>
      <c r="XO7" s="111"/>
      <c r="XP7" s="111"/>
      <c r="XQ7" s="111"/>
      <c r="XR7" s="111"/>
      <c r="XS7" s="111"/>
      <c r="XT7" s="111"/>
      <c r="XU7" s="111"/>
      <c r="XV7" s="111"/>
      <c r="XW7" s="111"/>
      <c r="XX7" s="111"/>
      <c r="XY7" s="111"/>
      <c r="XZ7" s="111"/>
      <c r="YA7" s="111"/>
      <c r="YB7" s="111"/>
      <c r="YC7" s="111"/>
      <c r="YD7" s="111"/>
      <c r="YE7" s="111"/>
      <c r="YF7" s="111"/>
      <c r="YG7" s="111"/>
      <c r="YH7" s="111"/>
      <c r="YI7" s="111"/>
      <c r="YJ7" s="111"/>
      <c r="YK7" s="111"/>
      <c r="YL7" s="111"/>
      <c r="YM7" s="111"/>
      <c r="YN7" s="111"/>
      <c r="YO7" s="111"/>
      <c r="YP7" s="111"/>
      <c r="YQ7" s="111"/>
      <c r="YR7" s="111"/>
      <c r="YS7" s="111"/>
      <c r="YT7" s="111"/>
      <c r="YU7" s="111"/>
      <c r="YV7" s="111"/>
      <c r="YW7" s="111"/>
      <c r="YX7" s="111"/>
      <c r="YY7" s="111"/>
      <c r="YZ7" s="111"/>
      <c r="ZA7" s="111"/>
      <c r="ZB7" s="111"/>
      <c r="ZC7" s="111"/>
      <c r="ZD7" s="111"/>
      <c r="ZE7" s="111"/>
      <c r="ZF7" s="111"/>
      <c r="ZG7" s="111"/>
      <c r="ZH7" s="111"/>
      <c r="ZI7" s="111"/>
      <c r="ZJ7" s="111"/>
      <c r="ZK7" s="111"/>
      <c r="ZL7" s="111"/>
      <c r="ZM7" s="111"/>
      <c r="ZN7" s="111"/>
      <c r="ZO7" s="111"/>
      <c r="ZP7" s="111"/>
      <c r="ZQ7" s="111"/>
      <c r="ZR7" s="111"/>
      <c r="ZS7" s="111"/>
      <c r="ZT7" s="111"/>
      <c r="ZU7" s="111"/>
      <c r="ZV7" s="111"/>
      <c r="ZW7" s="111"/>
      <c r="ZX7" s="111"/>
      <c r="ZY7" s="111"/>
      <c r="ZZ7" s="111"/>
      <c r="AAA7" s="111"/>
      <c r="AAB7" s="111"/>
      <c r="AAC7" s="111"/>
      <c r="AAD7" s="111"/>
      <c r="AAE7" s="111"/>
      <c r="AAF7" s="111"/>
      <c r="AAG7" s="111"/>
      <c r="AAH7" s="111"/>
      <c r="AAI7" s="111"/>
      <c r="AAJ7" s="111"/>
      <c r="AAK7" s="111"/>
      <c r="AAL7" s="111"/>
      <c r="AAM7" s="111"/>
      <c r="AAN7" s="111"/>
      <c r="AAO7" s="111"/>
      <c r="AAP7" s="111"/>
      <c r="AAQ7" s="111"/>
      <c r="AAR7" s="111"/>
      <c r="AAS7" s="111"/>
      <c r="AAT7" s="111"/>
      <c r="AAU7" s="111"/>
      <c r="AAV7" s="111"/>
      <c r="AAW7" s="111"/>
      <c r="AAX7" s="111"/>
      <c r="AAY7" s="111"/>
      <c r="AAZ7" s="111"/>
      <c r="ABA7" s="111"/>
      <c r="ABB7" s="111"/>
      <c r="ABC7" s="111"/>
      <c r="ABD7" s="111"/>
      <c r="ABE7" s="111"/>
      <c r="ABF7" s="111"/>
      <c r="ABG7" s="111"/>
      <c r="ABH7" s="111"/>
      <c r="ABI7" s="111"/>
      <c r="ABJ7" s="111"/>
      <c r="ABK7" s="111"/>
      <c r="ABL7" s="111"/>
      <c r="ABM7" s="111"/>
      <c r="ABN7" s="111"/>
      <c r="ABO7" s="111"/>
      <c r="ABP7" s="111"/>
      <c r="ABQ7" s="111"/>
      <c r="ABR7" s="111"/>
      <c r="ABS7" s="111"/>
      <c r="ABT7" s="111"/>
      <c r="ABU7" s="111"/>
      <c r="ABV7" s="111"/>
      <c r="ABW7" s="111"/>
      <c r="ABX7" s="111"/>
      <c r="ABY7" s="111"/>
      <c r="ABZ7" s="111"/>
      <c r="ACA7" s="111"/>
      <c r="ACB7" s="111"/>
      <c r="ACC7" s="111"/>
      <c r="ACD7" s="111"/>
      <c r="ACE7" s="111"/>
      <c r="ACF7" s="111"/>
      <c r="ACG7" s="111"/>
      <c r="ACH7" s="111"/>
      <c r="ACI7" s="111"/>
      <c r="ACJ7" s="111"/>
      <c r="ACK7" s="111"/>
      <c r="ACL7" s="111"/>
      <c r="ACM7" s="111"/>
      <c r="ACN7" s="111"/>
      <c r="ACO7" s="111"/>
      <c r="ACP7" s="111"/>
      <c r="ACQ7" s="111"/>
      <c r="ACR7" s="111"/>
      <c r="ACS7" s="111"/>
      <c r="ACT7" s="111"/>
      <c r="ACU7" s="111"/>
      <c r="ACV7" s="111"/>
      <c r="ACW7" s="111"/>
      <c r="ACX7" s="111"/>
      <c r="ACY7" s="111"/>
      <c r="ACZ7" s="111"/>
      <c r="ADA7" s="111"/>
      <c r="ADB7" s="111"/>
      <c r="ADC7" s="111"/>
      <c r="ADD7" s="111"/>
      <c r="ADE7" s="111"/>
      <c r="ADF7" s="111"/>
      <c r="ADG7" s="111"/>
      <c r="ADH7" s="111"/>
      <c r="ADI7" s="111"/>
      <c r="ADJ7" s="111"/>
      <c r="ADK7" s="111"/>
      <c r="ADL7" s="111"/>
      <c r="ADM7" s="111"/>
      <c r="ADN7" s="111"/>
      <c r="ADO7" s="111"/>
      <c r="ADP7" s="111"/>
      <c r="ADQ7" s="111"/>
      <c r="ADR7" s="111"/>
      <c r="ADS7" s="111"/>
      <c r="ADT7" s="111"/>
      <c r="ADU7" s="111"/>
      <c r="ADV7" s="111"/>
      <c r="ADW7" s="111"/>
      <c r="ADX7" s="111"/>
      <c r="ADY7" s="111"/>
      <c r="ADZ7" s="111"/>
      <c r="AEA7" s="111"/>
      <c r="AEB7" s="111"/>
      <c r="AEC7" s="111"/>
      <c r="AED7" s="111"/>
      <c r="AEE7" s="111"/>
      <c r="AEF7" s="111"/>
      <c r="AEG7" s="111"/>
      <c r="AEH7" s="111"/>
      <c r="AEI7" s="111"/>
      <c r="AEJ7" s="111"/>
      <c r="AEK7" s="111"/>
      <c r="AEL7" s="111"/>
      <c r="AEM7" s="111"/>
      <c r="AEN7" s="111"/>
      <c r="AEO7" s="111"/>
      <c r="AEP7" s="111"/>
      <c r="AEQ7" s="111"/>
      <c r="AER7" s="111"/>
      <c r="AES7" s="111"/>
      <c r="AET7" s="111"/>
      <c r="AEU7" s="111"/>
      <c r="AEV7" s="111"/>
      <c r="AEW7" s="111"/>
      <c r="AEX7" s="111"/>
      <c r="AEY7" s="111"/>
      <c r="AEZ7" s="111"/>
      <c r="AFA7" s="111"/>
      <c r="AFB7" s="111"/>
      <c r="AFC7" s="111"/>
      <c r="AFD7" s="111"/>
      <c r="AFE7" s="111"/>
      <c r="AFF7" s="111"/>
      <c r="AFG7" s="111"/>
      <c r="AFH7" s="111"/>
      <c r="AFI7" s="111"/>
      <c r="AFJ7" s="111"/>
      <c r="AFK7" s="111"/>
      <c r="AFL7" s="111"/>
      <c r="AFM7" s="111"/>
      <c r="AFN7" s="111"/>
      <c r="AFO7" s="111"/>
      <c r="AFP7" s="111"/>
      <c r="AFQ7" s="111"/>
      <c r="AFR7" s="111"/>
      <c r="AFS7" s="111"/>
      <c r="AFT7" s="111"/>
      <c r="AFU7" s="111"/>
      <c r="AFV7" s="111"/>
      <c r="AFW7" s="111"/>
      <c r="AFX7" s="111"/>
      <c r="AFY7" s="111"/>
      <c r="AFZ7" s="111"/>
      <c r="AGA7" s="111"/>
      <c r="AGB7" s="111"/>
      <c r="AGC7" s="111"/>
      <c r="AGD7" s="111"/>
      <c r="AGE7" s="111"/>
      <c r="AGF7" s="111"/>
      <c r="AGG7" s="111"/>
      <c r="AGH7" s="111"/>
      <c r="AGI7" s="111"/>
      <c r="AGJ7" s="111"/>
      <c r="AGK7" s="111"/>
      <c r="AGL7" s="111"/>
      <c r="AGM7" s="111"/>
      <c r="AGN7" s="111"/>
      <c r="AGO7" s="111"/>
      <c r="AGP7" s="111"/>
      <c r="AGQ7" s="111"/>
      <c r="AGR7" s="111"/>
      <c r="AGS7" s="111"/>
      <c r="AGT7" s="111"/>
      <c r="AGU7" s="111"/>
      <c r="AGV7" s="111"/>
      <c r="AGW7" s="111"/>
      <c r="AGX7" s="111"/>
      <c r="AGY7" s="111"/>
      <c r="AGZ7" s="111"/>
      <c r="AHA7" s="111"/>
      <c r="AHB7" s="111"/>
      <c r="AHC7" s="111"/>
      <c r="AHD7" s="111"/>
      <c r="AHE7" s="111"/>
      <c r="AHF7" s="111"/>
      <c r="AHG7" s="111"/>
      <c r="AHH7" s="111"/>
      <c r="AHI7" s="111"/>
      <c r="AHJ7" s="111"/>
      <c r="AHK7" s="111"/>
      <c r="AHL7" s="111"/>
      <c r="AHM7" s="111"/>
      <c r="AHN7" s="111"/>
      <c r="AHO7" s="111"/>
      <c r="AHP7" s="111"/>
      <c r="AHQ7" s="111"/>
      <c r="AHR7" s="111"/>
      <c r="AHS7" s="111"/>
      <c r="AHT7" s="111"/>
      <c r="AHU7" s="111"/>
      <c r="AHV7" s="111"/>
      <c r="AHW7" s="111"/>
      <c r="AHX7" s="111"/>
      <c r="AHY7" s="111"/>
      <c r="AHZ7" s="111"/>
      <c r="AIA7" s="111"/>
      <c r="AIB7" s="111"/>
      <c r="AIC7" s="111"/>
      <c r="AID7" s="111"/>
      <c r="AIE7" s="111"/>
      <c r="AIF7" s="111"/>
      <c r="AIG7" s="111"/>
      <c r="AIH7" s="111"/>
      <c r="AII7" s="111"/>
      <c r="AIJ7" s="111"/>
      <c r="AIK7" s="111"/>
      <c r="AIL7" s="111"/>
      <c r="AIM7" s="111"/>
      <c r="AIN7" s="111"/>
      <c r="AIO7" s="111"/>
      <c r="AIP7" s="111"/>
      <c r="AIQ7" s="111"/>
      <c r="AIR7" s="111"/>
      <c r="AIS7" s="111"/>
      <c r="AIT7" s="111"/>
      <c r="AIU7" s="111"/>
      <c r="AIV7" s="111"/>
      <c r="AIW7" s="111"/>
      <c r="AIX7" s="111"/>
      <c r="AIY7" s="111"/>
      <c r="AIZ7" s="111"/>
      <c r="AJA7" s="111"/>
      <c r="AJB7" s="111"/>
      <c r="AJC7" s="111"/>
      <c r="AJD7" s="111"/>
      <c r="AJE7" s="111"/>
      <c r="AJF7" s="111"/>
      <c r="AJG7" s="111"/>
      <c r="AJH7" s="111"/>
      <c r="AJI7" s="111"/>
      <c r="AJJ7" s="111"/>
      <c r="AJK7" s="111"/>
      <c r="AJL7" s="111"/>
      <c r="AJM7" s="111"/>
      <c r="AJN7" s="111"/>
      <c r="AJO7" s="111"/>
      <c r="AJP7" s="111"/>
      <c r="AJQ7" s="111"/>
      <c r="AJR7" s="111"/>
      <c r="AJS7" s="111"/>
      <c r="AJT7" s="111"/>
      <c r="AJU7" s="111"/>
      <c r="AJV7" s="111"/>
      <c r="AJW7" s="111"/>
      <c r="AJX7" s="111"/>
      <c r="AJY7" s="111"/>
      <c r="AJZ7" s="111"/>
      <c r="AKA7" s="111"/>
      <c r="AKB7" s="111"/>
      <c r="AKC7" s="111"/>
      <c r="AKD7" s="111"/>
      <c r="AKE7" s="111"/>
      <c r="AKF7" s="111"/>
      <c r="AKG7" s="111"/>
      <c r="AKH7" s="111"/>
      <c r="AKI7" s="111"/>
      <c r="AKJ7" s="111"/>
      <c r="AKK7" s="111"/>
      <c r="AKL7" s="111"/>
      <c r="AKM7" s="111"/>
      <c r="AKN7" s="111"/>
      <c r="AKO7" s="111"/>
      <c r="AKP7" s="111"/>
      <c r="AKQ7" s="111"/>
      <c r="AKR7" s="111"/>
      <c r="AKS7" s="111"/>
      <c r="AKT7" s="111"/>
      <c r="AKU7" s="111"/>
      <c r="AKV7" s="111"/>
      <c r="AKW7" s="111"/>
      <c r="AKX7" s="111"/>
      <c r="AKY7" s="111"/>
      <c r="AKZ7" s="111"/>
      <c r="ALA7" s="111"/>
      <c r="ALB7" s="111"/>
      <c r="ALC7" s="111"/>
      <c r="ALD7" s="111"/>
      <c r="ALE7" s="111"/>
      <c r="ALF7" s="111"/>
      <c r="ALG7" s="111"/>
      <c r="ALH7" s="111"/>
      <c r="ALI7" s="111"/>
      <c r="ALJ7" s="111"/>
      <c r="ALK7" s="111"/>
      <c r="ALL7" s="111"/>
      <c r="ALM7" s="111"/>
      <c r="ALN7" s="111"/>
      <c r="ALO7" s="111"/>
      <c r="ALP7" s="111"/>
      <c r="ALQ7" s="111"/>
      <c r="ALR7" s="111"/>
      <c r="ALS7" s="111"/>
      <c r="ALT7" s="111"/>
      <c r="ALU7" s="111"/>
      <c r="ALV7" s="111"/>
      <c r="ALW7" s="111"/>
      <c r="ALX7" s="111"/>
      <c r="ALY7" s="111"/>
      <c r="ALZ7" s="111"/>
      <c r="AMA7" s="111"/>
      <c r="AMB7" s="111"/>
      <c r="AMC7" s="111"/>
      <c r="AMD7" s="111"/>
      <c r="AME7" s="111"/>
      <c r="AMF7" s="111"/>
      <c r="AMG7" s="111"/>
      <c r="AMH7" s="111"/>
      <c r="AMI7" s="111"/>
      <c r="AMJ7" s="111"/>
      <c r="AMK7" s="111"/>
      <c r="AML7" s="111"/>
      <c r="AMM7" s="111"/>
      <c r="AMN7" s="111"/>
      <c r="AMO7" s="111"/>
      <c r="AMP7" s="111"/>
      <c r="AMQ7" s="111"/>
      <c r="AMR7" s="111"/>
      <c r="AMS7" s="111"/>
      <c r="AMT7" s="111"/>
      <c r="AMU7" s="111"/>
      <c r="AMV7" s="111"/>
      <c r="AMW7" s="111"/>
      <c r="AMX7" s="111"/>
      <c r="AMY7" s="111"/>
      <c r="AMZ7" s="111"/>
      <c r="ANA7" s="111"/>
      <c r="ANB7" s="111"/>
      <c r="ANC7" s="111"/>
      <c r="AND7" s="111"/>
      <c r="ANE7" s="111"/>
      <c r="ANF7" s="111"/>
      <c r="ANG7" s="111"/>
      <c r="ANH7" s="111"/>
      <c r="ANI7" s="111"/>
      <c r="ANJ7" s="111"/>
      <c r="ANK7" s="111"/>
      <c r="ANL7" s="111"/>
      <c r="ANM7" s="111"/>
      <c r="ANN7" s="111"/>
      <c r="ANO7" s="111"/>
      <c r="ANP7" s="111"/>
      <c r="ANQ7" s="111"/>
      <c r="ANR7" s="111"/>
      <c r="ANS7" s="111"/>
      <c r="ANT7" s="111"/>
      <c r="ANU7" s="111"/>
      <c r="ANV7" s="111"/>
      <c r="ANW7" s="111"/>
      <c r="ANX7" s="111"/>
      <c r="ANY7" s="111"/>
      <c r="ANZ7" s="111"/>
      <c r="AOA7" s="111"/>
      <c r="AOB7" s="111"/>
      <c r="AOC7" s="111"/>
      <c r="AOD7" s="111"/>
      <c r="AOE7" s="111"/>
      <c r="AOF7" s="111"/>
      <c r="AOG7" s="111"/>
      <c r="AOH7" s="111"/>
      <c r="AOI7" s="111"/>
      <c r="AOJ7" s="111"/>
      <c r="AOK7" s="111"/>
      <c r="AOL7" s="111"/>
      <c r="AOM7" s="111"/>
      <c r="AON7" s="111"/>
      <c r="AOO7" s="111"/>
      <c r="AOP7" s="111"/>
      <c r="AOQ7" s="111"/>
      <c r="AOR7" s="111"/>
      <c r="AOS7" s="111"/>
      <c r="AOT7" s="111"/>
      <c r="AOU7" s="111"/>
      <c r="AOV7" s="111"/>
      <c r="AOW7" s="111"/>
      <c r="AOX7" s="111"/>
      <c r="AOY7" s="111"/>
      <c r="AOZ7" s="111"/>
      <c r="APA7" s="111"/>
      <c r="APB7" s="111"/>
      <c r="APC7" s="111"/>
      <c r="APD7" s="111"/>
      <c r="APE7" s="111"/>
      <c r="APF7" s="111"/>
      <c r="APG7" s="111"/>
      <c r="APH7" s="111"/>
      <c r="API7" s="111"/>
      <c r="APJ7" s="111"/>
      <c r="APK7" s="111"/>
      <c r="APL7" s="111"/>
      <c r="APM7" s="111"/>
      <c r="APN7" s="111"/>
      <c r="APO7" s="111"/>
      <c r="APP7" s="111"/>
      <c r="APQ7" s="111"/>
      <c r="APR7" s="111"/>
      <c r="APS7" s="111"/>
      <c r="APT7" s="111"/>
      <c r="APU7" s="111"/>
      <c r="APV7" s="111"/>
      <c r="APW7" s="111"/>
      <c r="APX7" s="111"/>
      <c r="APY7" s="111"/>
      <c r="APZ7" s="111"/>
      <c r="AQA7" s="111"/>
      <c r="AQB7" s="111"/>
      <c r="AQC7" s="111"/>
      <c r="AQD7" s="111"/>
      <c r="AQE7" s="111"/>
      <c r="AQF7" s="111"/>
      <c r="AQG7" s="111"/>
      <c r="AQH7" s="111"/>
      <c r="AQI7" s="111"/>
      <c r="AQJ7" s="111"/>
      <c r="AQK7" s="111"/>
      <c r="AQL7" s="111"/>
      <c r="AQM7" s="111"/>
      <c r="AQN7" s="111"/>
      <c r="AQO7" s="111"/>
      <c r="AQP7" s="111"/>
      <c r="AQQ7" s="111"/>
      <c r="AQR7" s="111"/>
      <c r="AQS7" s="111"/>
      <c r="AQT7" s="111"/>
      <c r="AQU7" s="111"/>
      <c r="AQV7" s="111"/>
      <c r="AQW7" s="111"/>
      <c r="AQX7" s="111"/>
      <c r="AQY7" s="111"/>
      <c r="AQZ7" s="111"/>
      <c r="ARA7" s="111"/>
      <c r="ARB7" s="111"/>
      <c r="ARC7" s="111"/>
      <c r="ARD7" s="111"/>
      <c r="ARE7" s="111"/>
      <c r="ARF7" s="111"/>
      <c r="ARG7" s="111"/>
      <c r="ARH7" s="111"/>
      <c r="ARI7" s="111"/>
      <c r="ARJ7" s="111"/>
      <c r="ARK7" s="111"/>
      <c r="ARL7" s="111"/>
      <c r="ARM7" s="111"/>
      <c r="ARN7" s="111"/>
      <c r="ARO7" s="111"/>
      <c r="ARP7" s="111"/>
      <c r="ARQ7" s="111"/>
      <c r="ARR7" s="111"/>
      <c r="ARS7" s="111"/>
      <c r="ART7" s="111"/>
      <c r="ARU7" s="111"/>
      <c r="ARV7" s="111"/>
      <c r="ARW7" s="111"/>
      <c r="ARX7" s="111"/>
      <c r="ARY7" s="111"/>
      <c r="ARZ7" s="111"/>
      <c r="ASA7" s="111"/>
      <c r="ASB7" s="111"/>
      <c r="ASC7" s="111"/>
      <c r="ASD7" s="111"/>
      <c r="ASE7" s="111"/>
      <c r="ASF7" s="111"/>
      <c r="ASG7" s="111"/>
      <c r="ASH7" s="111"/>
      <c r="ASI7" s="111"/>
      <c r="ASJ7" s="111"/>
      <c r="ASK7" s="111"/>
      <c r="ASL7" s="111"/>
      <c r="ASM7" s="111"/>
      <c r="ASN7" s="111"/>
      <c r="ASO7" s="111"/>
      <c r="ASP7" s="111"/>
      <c r="ASQ7" s="111"/>
      <c r="ASR7" s="111"/>
      <c r="ASS7" s="111"/>
      <c r="AST7" s="111"/>
      <c r="ASU7" s="111"/>
      <c r="ASV7" s="111"/>
      <c r="ASW7" s="111"/>
      <c r="ASX7" s="111"/>
      <c r="ASY7" s="111"/>
      <c r="ASZ7" s="111"/>
      <c r="ATA7" s="111"/>
      <c r="ATB7" s="111"/>
      <c r="ATC7" s="111"/>
      <c r="ATD7" s="111"/>
      <c r="ATE7" s="111"/>
      <c r="ATF7" s="111"/>
      <c r="ATG7" s="111"/>
      <c r="ATH7" s="111"/>
      <c r="ATI7" s="111"/>
      <c r="ATJ7" s="111"/>
      <c r="ATK7" s="111"/>
      <c r="ATL7" s="111"/>
      <c r="ATM7" s="111"/>
      <c r="ATN7" s="111"/>
      <c r="ATO7" s="111"/>
      <c r="ATP7" s="111"/>
      <c r="ATQ7" s="111"/>
      <c r="ATR7" s="111"/>
      <c r="ATS7" s="111"/>
      <c r="ATT7" s="111"/>
      <c r="ATU7" s="111"/>
      <c r="ATV7" s="111"/>
      <c r="ATW7" s="111"/>
      <c r="ATX7" s="111"/>
      <c r="ATY7" s="111"/>
      <c r="ATZ7" s="111"/>
      <c r="AUA7" s="111"/>
      <c r="AUB7" s="111"/>
      <c r="AUC7" s="111"/>
      <c r="AUD7" s="111"/>
      <c r="AUE7" s="111"/>
      <c r="AUF7" s="111"/>
      <c r="AUG7" s="111"/>
      <c r="AUH7" s="111"/>
      <c r="AUI7" s="111"/>
      <c r="AUJ7" s="111"/>
      <c r="AUK7" s="111"/>
      <c r="AUL7" s="111"/>
      <c r="AUM7" s="111"/>
      <c r="AUN7" s="111"/>
      <c r="AUO7" s="111"/>
      <c r="AUP7" s="111"/>
      <c r="AUQ7" s="111"/>
      <c r="AUR7" s="111"/>
      <c r="AUS7" s="111"/>
      <c r="AUT7" s="111"/>
      <c r="AUU7" s="111"/>
      <c r="AUV7" s="111"/>
      <c r="AUW7" s="111"/>
      <c r="AUX7" s="111"/>
      <c r="AUY7" s="111"/>
      <c r="AUZ7" s="111"/>
      <c r="AVA7" s="111"/>
      <c r="AVB7" s="111"/>
      <c r="AVC7" s="111"/>
      <c r="AVD7" s="111"/>
      <c r="AVE7" s="111"/>
      <c r="AVF7" s="111"/>
      <c r="AVG7" s="111"/>
      <c r="AVH7" s="111"/>
      <c r="AVI7" s="111"/>
      <c r="AVJ7" s="111"/>
      <c r="AVK7" s="111"/>
      <c r="AVL7" s="111"/>
      <c r="AVM7" s="111"/>
      <c r="AVN7" s="111"/>
      <c r="AVO7" s="111"/>
      <c r="AVP7" s="111"/>
      <c r="AVQ7" s="111"/>
      <c r="AVR7" s="111"/>
      <c r="AVS7" s="111"/>
      <c r="AVT7" s="111"/>
      <c r="AVU7" s="111"/>
      <c r="AVV7" s="111"/>
      <c r="AVW7" s="111"/>
      <c r="AVX7" s="111"/>
      <c r="AVY7" s="111"/>
      <c r="AVZ7" s="111"/>
      <c r="AWA7" s="111"/>
      <c r="AWB7" s="111"/>
      <c r="AWC7" s="111"/>
      <c r="AWD7" s="111"/>
      <c r="AWE7" s="111"/>
      <c r="AWF7" s="111"/>
      <c r="AWG7" s="111"/>
      <c r="AWH7" s="111"/>
      <c r="AWI7" s="111"/>
      <c r="AWJ7" s="111"/>
      <c r="AWK7" s="111"/>
      <c r="AWL7" s="111"/>
      <c r="AWM7" s="111"/>
      <c r="AWN7" s="111"/>
      <c r="AWO7" s="111"/>
      <c r="AWP7" s="111"/>
      <c r="AWQ7" s="111"/>
      <c r="AWR7" s="111"/>
      <c r="AWS7" s="111"/>
      <c r="AWT7" s="111"/>
      <c r="AWU7" s="111"/>
      <c r="AWV7" s="111"/>
      <c r="AWW7" s="111"/>
      <c r="AWX7" s="111"/>
      <c r="AWY7" s="111"/>
      <c r="AWZ7" s="111"/>
      <c r="AXA7" s="111"/>
      <c r="AXB7" s="111"/>
      <c r="AXC7" s="111"/>
      <c r="AXD7" s="111"/>
      <c r="AXE7" s="111"/>
      <c r="AXF7" s="111"/>
      <c r="AXG7" s="111"/>
      <c r="AXH7" s="111"/>
      <c r="AXI7" s="111"/>
      <c r="AXJ7" s="111"/>
      <c r="AXK7" s="111"/>
      <c r="AXL7" s="111"/>
      <c r="AXM7" s="111"/>
      <c r="AXN7" s="111"/>
      <c r="AXO7" s="111"/>
      <c r="AXP7" s="111"/>
      <c r="AXQ7" s="111"/>
      <c r="AXR7" s="111"/>
      <c r="AXS7" s="111"/>
      <c r="AXT7" s="111"/>
      <c r="AXU7" s="111"/>
      <c r="AXV7" s="111"/>
      <c r="AXW7" s="111"/>
      <c r="AXX7" s="111"/>
      <c r="AXY7" s="111"/>
      <c r="AXZ7" s="111"/>
      <c r="AYA7" s="111"/>
      <c r="AYB7" s="111"/>
      <c r="AYC7" s="111"/>
      <c r="AYD7" s="111"/>
      <c r="AYE7" s="111"/>
      <c r="AYF7" s="111"/>
      <c r="AYG7" s="111"/>
      <c r="AYH7" s="111"/>
      <c r="AYI7" s="111"/>
      <c r="AYJ7" s="111"/>
      <c r="AYK7" s="111"/>
      <c r="AYL7" s="111"/>
      <c r="AYM7" s="111"/>
      <c r="AYN7" s="111"/>
      <c r="AYO7" s="111"/>
      <c r="AYP7" s="111"/>
      <c r="AYQ7" s="111"/>
      <c r="AYR7" s="111"/>
      <c r="AYS7" s="111"/>
      <c r="AYT7" s="111"/>
      <c r="AYU7" s="111"/>
      <c r="AYV7" s="111"/>
      <c r="AYW7" s="111"/>
      <c r="AYX7" s="111"/>
      <c r="AYY7" s="111"/>
      <c r="AYZ7" s="111"/>
      <c r="AZA7" s="111"/>
      <c r="AZB7" s="111"/>
      <c r="AZC7" s="111"/>
      <c r="AZD7" s="111"/>
      <c r="AZE7" s="111"/>
      <c r="AZF7" s="111"/>
      <c r="AZG7" s="111"/>
      <c r="AZH7" s="111"/>
      <c r="AZI7" s="111"/>
      <c r="AZJ7" s="111"/>
      <c r="AZK7" s="111"/>
      <c r="AZL7" s="111"/>
      <c r="AZM7" s="111"/>
      <c r="AZN7" s="111"/>
      <c r="AZO7" s="111"/>
      <c r="AZP7" s="111"/>
      <c r="AZQ7" s="111"/>
      <c r="AZR7" s="111"/>
      <c r="AZS7" s="111"/>
      <c r="AZT7" s="111"/>
      <c r="AZU7" s="111"/>
      <c r="AZV7" s="111"/>
      <c r="AZW7" s="111"/>
      <c r="AZX7" s="111"/>
      <c r="AZY7" s="111"/>
      <c r="AZZ7" s="111"/>
      <c r="BAA7" s="111"/>
      <c r="BAB7" s="111"/>
      <c r="BAC7" s="111"/>
      <c r="BAD7" s="111"/>
      <c r="BAE7" s="111"/>
      <c r="BAF7" s="111"/>
      <c r="BAG7" s="111"/>
      <c r="BAH7" s="111"/>
      <c r="BAI7" s="111"/>
      <c r="BAJ7" s="111"/>
      <c r="BAK7" s="111"/>
      <c r="BAL7" s="111"/>
      <c r="BAM7" s="111"/>
      <c r="BAN7" s="111"/>
      <c r="BAO7" s="111"/>
      <c r="BAP7" s="111"/>
      <c r="BAQ7" s="111"/>
      <c r="BAR7" s="111"/>
      <c r="BAS7" s="111"/>
      <c r="BAT7" s="111"/>
      <c r="BAU7" s="111"/>
      <c r="BAV7" s="111"/>
      <c r="BAW7" s="111"/>
      <c r="BAX7" s="111"/>
      <c r="BAY7" s="111"/>
      <c r="BAZ7" s="111"/>
      <c r="BBA7" s="111"/>
      <c r="BBB7" s="111"/>
      <c r="BBC7" s="111"/>
      <c r="BBD7" s="111"/>
      <c r="BBE7" s="111"/>
      <c r="BBF7" s="111"/>
      <c r="BBG7" s="111"/>
      <c r="BBH7" s="111"/>
      <c r="BBI7" s="111"/>
      <c r="BBJ7" s="111"/>
      <c r="BBK7" s="111"/>
      <c r="BBL7" s="111"/>
      <c r="BBM7" s="111"/>
      <c r="BBN7" s="111"/>
      <c r="BBO7" s="111"/>
      <c r="BBP7" s="111"/>
      <c r="BBQ7" s="111"/>
      <c r="BBR7" s="111"/>
      <c r="BBS7" s="111"/>
      <c r="BBT7" s="111"/>
      <c r="BBU7" s="111"/>
      <c r="BBV7" s="111"/>
      <c r="BBW7" s="111"/>
      <c r="BBX7" s="111"/>
      <c r="BBY7" s="111"/>
      <c r="BBZ7" s="111"/>
      <c r="BCA7" s="111"/>
      <c r="BCB7" s="111"/>
      <c r="BCC7" s="111"/>
      <c r="BCD7" s="111"/>
      <c r="BCE7" s="111"/>
      <c r="BCF7" s="111"/>
      <c r="BCG7" s="111"/>
      <c r="BCH7" s="111"/>
      <c r="BCI7" s="111"/>
      <c r="BCJ7" s="111"/>
      <c r="BCK7" s="111"/>
      <c r="BCL7" s="111"/>
      <c r="BCM7" s="111"/>
      <c r="BCN7" s="111"/>
      <c r="BCO7" s="111"/>
      <c r="BCP7" s="111"/>
      <c r="BCQ7" s="111"/>
      <c r="BCR7" s="111"/>
      <c r="BCS7" s="111"/>
      <c r="BCT7" s="111"/>
      <c r="BCU7" s="111"/>
      <c r="BCV7" s="111"/>
      <c r="BCW7" s="111"/>
      <c r="BCX7" s="111"/>
      <c r="BCY7" s="111"/>
      <c r="BCZ7" s="111"/>
      <c r="BDA7" s="111"/>
      <c r="BDB7" s="111"/>
      <c r="BDC7" s="111"/>
      <c r="BDD7" s="111"/>
      <c r="BDE7" s="111"/>
      <c r="BDF7" s="111"/>
      <c r="BDG7" s="111"/>
      <c r="BDH7" s="111"/>
      <c r="BDI7" s="111"/>
      <c r="BDJ7" s="111"/>
      <c r="BDK7" s="111"/>
      <c r="BDL7" s="111"/>
      <c r="BDM7" s="111"/>
      <c r="BDN7" s="111"/>
      <c r="BDO7" s="111"/>
      <c r="BDP7" s="111"/>
      <c r="BDQ7" s="111"/>
      <c r="BDR7" s="111"/>
      <c r="BDS7" s="111"/>
      <c r="BDT7" s="111"/>
      <c r="BDU7" s="111"/>
      <c r="BDV7" s="111"/>
      <c r="BDW7" s="111"/>
      <c r="BDX7" s="111"/>
      <c r="BDY7" s="111"/>
      <c r="BDZ7" s="111"/>
      <c r="BEA7" s="111"/>
      <c r="BEB7" s="111"/>
      <c r="BEC7" s="111"/>
      <c r="BED7" s="111"/>
      <c r="BEE7" s="111"/>
      <c r="BEF7" s="111"/>
      <c r="BEG7" s="111"/>
      <c r="BEH7" s="111"/>
      <c r="BEI7" s="111"/>
      <c r="BEJ7" s="111"/>
      <c r="BEK7" s="111"/>
      <c r="BEL7" s="111"/>
      <c r="BEM7" s="111"/>
      <c r="BEN7" s="111"/>
      <c r="BEO7" s="111"/>
      <c r="BEP7" s="111"/>
      <c r="BEQ7" s="111"/>
      <c r="BER7" s="111"/>
      <c r="BES7" s="111"/>
      <c r="BET7" s="111"/>
      <c r="BEU7" s="111"/>
      <c r="BEV7" s="111"/>
      <c r="BEW7" s="111"/>
      <c r="BEX7" s="111"/>
      <c r="BEY7" s="111"/>
      <c r="BEZ7" s="111"/>
      <c r="BFA7" s="111"/>
      <c r="BFB7" s="111"/>
      <c r="BFC7" s="111"/>
      <c r="BFD7" s="111"/>
      <c r="BFE7" s="111"/>
      <c r="BFF7" s="111"/>
      <c r="BFG7" s="111"/>
      <c r="BFH7" s="111"/>
      <c r="BFI7" s="111"/>
      <c r="BFJ7" s="111"/>
      <c r="BFK7" s="111"/>
      <c r="BFL7" s="111"/>
      <c r="BFM7" s="111"/>
      <c r="BFN7" s="111"/>
      <c r="BFO7" s="111"/>
      <c r="BFP7" s="111"/>
      <c r="BFQ7" s="111"/>
      <c r="BFR7" s="111"/>
      <c r="BFS7" s="111"/>
      <c r="BFT7" s="111"/>
      <c r="BFU7" s="111"/>
      <c r="BFV7" s="111"/>
      <c r="BFW7" s="111"/>
      <c r="BFX7" s="111"/>
      <c r="BFY7" s="111"/>
      <c r="BFZ7" s="111"/>
      <c r="BGA7" s="111"/>
      <c r="BGB7" s="111"/>
      <c r="BGC7" s="111"/>
      <c r="BGD7" s="111"/>
      <c r="BGE7" s="111"/>
      <c r="BGF7" s="111"/>
      <c r="BGG7" s="111"/>
      <c r="BGH7" s="111"/>
      <c r="BGI7" s="111"/>
      <c r="BGJ7" s="111"/>
      <c r="BGK7" s="111"/>
      <c r="BGL7" s="111"/>
      <c r="BGM7" s="111"/>
      <c r="BGN7" s="111"/>
      <c r="BGO7" s="111"/>
      <c r="BGP7" s="111"/>
      <c r="BGQ7" s="111"/>
      <c r="BGR7" s="111"/>
      <c r="BGS7" s="111"/>
      <c r="BGT7" s="111"/>
      <c r="BGU7" s="111"/>
      <c r="BGV7" s="111"/>
      <c r="BGW7" s="111"/>
      <c r="BGX7" s="111"/>
      <c r="BGY7" s="111"/>
      <c r="BGZ7" s="111"/>
      <c r="BHA7" s="111"/>
      <c r="BHB7" s="111"/>
      <c r="BHC7" s="111"/>
      <c r="BHD7" s="111"/>
      <c r="BHE7" s="111"/>
      <c r="BHF7" s="111"/>
      <c r="BHG7" s="111"/>
      <c r="BHH7" s="111"/>
      <c r="BHI7" s="111"/>
      <c r="BHJ7" s="111"/>
      <c r="BHK7" s="111"/>
      <c r="BHL7" s="111"/>
      <c r="BHM7" s="111"/>
      <c r="BHN7" s="111"/>
      <c r="BHO7" s="111"/>
      <c r="BHP7" s="111"/>
      <c r="BHQ7" s="111"/>
      <c r="BHR7" s="111"/>
      <c r="BHS7" s="111"/>
      <c r="BHT7" s="111"/>
      <c r="BHU7" s="111"/>
      <c r="BHV7" s="111"/>
      <c r="BHW7" s="111"/>
      <c r="BHX7" s="111"/>
      <c r="BHY7" s="111"/>
      <c r="BHZ7" s="111"/>
      <c r="BIA7" s="111"/>
      <c r="BIB7" s="111"/>
      <c r="BIC7" s="111"/>
      <c r="BID7" s="111"/>
      <c r="BIE7" s="111"/>
      <c r="BIF7" s="111"/>
      <c r="BIG7" s="111"/>
      <c r="BIH7" s="111"/>
      <c r="BII7" s="111"/>
      <c r="BIJ7" s="111"/>
      <c r="BIK7" s="111"/>
      <c r="BIL7" s="111"/>
      <c r="BIM7" s="111"/>
      <c r="BIN7" s="111"/>
      <c r="BIO7" s="111"/>
      <c r="BIP7" s="111"/>
      <c r="BIQ7" s="111"/>
      <c r="BIR7" s="111"/>
      <c r="BIS7" s="111"/>
      <c r="BIT7" s="111"/>
      <c r="BIU7" s="111"/>
      <c r="BIV7" s="111"/>
      <c r="BIW7" s="111"/>
      <c r="BIX7" s="111"/>
      <c r="BIY7" s="111"/>
      <c r="BIZ7" s="111"/>
      <c r="BJA7" s="111"/>
      <c r="BJB7" s="111"/>
      <c r="BJC7" s="111"/>
      <c r="BJD7" s="111"/>
      <c r="BJE7" s="111"/>
      <c r="BJF7" s="111"/>
      <c r="BJG7" s="111"/>
      <c r="BJH7" s="111"/>
      <c r="BJI7" s="111"/>
      <c r="BJJ7" s="111"/>
      <c r="BJK7" s="111"/>
      <c r="BJL7" s="111"/>
      <c r="BJM7" s="111"/>
      <c r="BJN7" s="111"/>
      <c r="BJO7" s="111"/>
      <c r="BJP7" s="111"/>
      <c r="BJQ7" s="111"/>
      <c r="BJR7" s="111"/>
      <c r="BJS7" s="111"/>
      <c r="BJT7" s="111"/>
      <c r="BJU7" s="111"/>
      <c r="BJV7" s="111"/>
      <c r="BJW7" s="111"/>
      <c r="BJX7" s="111"/>
      <c r="BJY7" s="111"/>
      <c r="BJZ7" s="111"/>
      <c r="BKA7" s="111"/>
      <c r="BKB7" s="111"/>
      <c r="BKC7" s="111"/>
      <c r="BKD7" s="111"/>
      <c r="BKE7" s="111"/>
      <c r="BKF7" s="111"/>
      <c r="BKG7" s="111"/>
      <c r="BKH7" s="111"/>
      <c r="BKI7" s="111"/>
      <c r="BKJ7" s="111"/>
      <c r="BKK7" s="111"/>
      <c r="BKL7" s="111"/>
      <c r="BKM7" s="111"/>
      <c r="BKN7" s="111"/>
      <c r="BKO7" s="111"/>
      <c r="BKP7" s="111"/>
      <c r="BKQ7" s="111"/>
      <c r="BKR7" s="111"/>
      <c r="BKS7" s="111"/>
      <c r="BKT7" s="111"/>
      <c r="BKU7" s="111"/>
      <c r="BKV7" s="111"/>
      <c r="BKW7" s="111"/>
      <c r="BKX7" s="111"/>
      <c r="BKY7" s="111"/>
      <c r="BKZ7" s="111"/>
      <c r="BLA7" s="111"/>
      <c r="BLB7" s="111"/>
      <c r="BLC7" s="111"/>
      <c r="BLD7" s="111"/>
      <c r="BLE7" s="111"/>
      <c r="BLF7" s="111"/>
      <c r="BLG7" s="111"/>
      <c r="BLH7" s="111"/>
      <c r="BLI7" s="111"/>
      <c r="BLJ7" s="111"/>
      <c r="BLK7" s="111"/>
      <c r="BLL7" s="111"/>
      <c r="BLM7" s="111"/>
      <c r="BLN7" s="111"/>
      <c r="BLO7" s="111"/>
      <c r="BLP7" s="111"/>
      <c r="BLQ7" s="111"/>
      <c r="BLR7" s="111"/>
      <c r="BLS7" s="111"/>
      <c r="BLT7" s="111"/>
      <c r="BLU7" s="111"/>
      <c r="BLV7" s="111"/>
      <c r="BLW7" s="111"/>
      <c r="BLX7" s="111"/>
      <c r="BLY7" s="111"/>
      <c r="BLZ7" s="111"/>
      <c r="BMA7" s="111"/>
      <c r="BMB7" s="111"/>
      <c r="BMC7" s="111"/>
      <c r="BMD7" s="111"/>
      <c r="BME7" s="111"/>
      <c r="BMF7" s="111"/>
      <c r="BMG7" s="111"/>
      <c r="BMH7" s="111"/>
      <c r="BMI7" s="111"/>
      <c r="BMJ7" s="111"/>
      <c r="BMK7" s="111"/>
      <c r="BML7" s="111"/>
      <c r="BMM7" s="111"/>
      <c r="BMN7" s="111"/>
      <c r="BMO7" s="111"/>
      <c r="BMP7" s="111"/>
      <c r="BMQ7" s="111"/>
      <c r="BMR7" s="111"/>
      <c r="BMS7" s="111"/>
      <c r="BMT7" s="111"/>
      <c r="BMU7" s="111"/>
      <c r="BMV7" s="111"/>
      <c r="BMW7" s="111"/>
      <c r="BMX7" s="111"/>
      <c r="BMY7" s="111"/>
      <c r="BMZ7" s="111"/>
      <c r="BNA7" s="111"/>
      <c r="BNB7" s="111"/>
      <c r="BNC7" s="111"/>
      <c r="BND7" s="111"/>
      <c r="BNE7" s="111"/>
      <c r="BNF7" s="111"/>
      <c r="BNG7" s="111"/>
      <c r="BNH7" s="111"/>
      <c r="BNI7" s="111"/>
      <c r="BNJ7" s="111"/>
      <c r="BNK7" s="111"/>
      <c r="BNL7" s="111"/>
      <c r="BNM7" s="111"/>
      <c r="BNN7" s="111"/>
      <c r="BNO7" s="111"/>
      <c r="BNP7" s="111"/>
      <c r="BNQ7" s="111"/>
      <c r="BNR7" s="111"/>
      <c r="BNS7" s="111"/>
      <c r="BNT7" s="111"/>
      <c r="BNU7" s="111"/>
      <c r="BNV7" s="111"/>
      <c r="BNW7" s="111"/>
      <c r="BNX7" s="111"/>
      <c r="BNY7" s="111"/>
      <c r="BNZ7" s="111"/>
      <c r="BOA7" s="111"/>
      <c r="BOB7" s="111"/>
      <c r="BOC7" s="111"/>
      <c r="BOD7" s="111"/>
      <c r="BOE7" s="111"/>
      <c r="BOF7" s="111"/>
      <c r="BOG7" s="111"/>
      <c r="BOH7" s="111"/>
      <c r="BOI7" s="111"/>
      <c r="BOJ7" s="111"/>
      <c r="BOK7" s="111"/>
      <c r="BOL7" s="111"/>
      <c r="BOM7" s="111"/>
      <c r="BON7" s="111"/>
      <c r="BOO7" s="111"/>
      <c r="BOP7" s="111"/>
      <c r="BOQ7" s="111"/>
      <c r="BOR7" s="111"/>
      <c r="BOS7" s="111"/>
      <c r="BOT7" s="111"/>
      <c r="BOU7" s="111"/>
      <c r="BOV7" s="111"/>
      <c r="BOW7" s="111"/>
      <c r="BOX7" s="111"/>
      <c r="BOY7" s="111"/>
      <c r="BOZ7" s="111"/>
      <c r="BPA7" s="111"/>
      <c r="BPB7" s="111"/>
      <c r="BPC7" s="111"/>
      <c r="BPD7" s="111"/>
      <c r="BPE7" s="111"/>
      <c r="BPF7" s="111"/>
      <c r="BPG7" s="111"/>
      <c r="BPH7" s="111"/>
      <c r="BPI7" s="111"/>
      <c r="BPJ7" s="111"/>
      <c r="BPK7" s="111"/>
      <c r="BPL7" s="111"/>
      <c r="BPM7" s="111"/>
      <c r="BPN7" s="111"/>
      <c r="BPO7" s="111"/>
      <c r="BPP7" s="111"/>
      <c r="BPQ7" s="111"/>
      <c r="BPR7" s="111"/>
      <c r="BPS7" s="111"/>
      <c r="BPT7" s="111"/>
      <c r="BPU7" s="111"/>
      <c r="BPV7" s="111"/>
      <c r="BPW7" s="111"/>
      <c r="BPX7" s="111"/>
      <c r="BPY7" s="111"/>
      <c r="BPZ7" s="111"/>
      <c r="BQA7" s="111"/>
      <c r="BQB7" s="111"/>
      <c r="BQC7" s="111"/>
      <c r="BQD7" s="111"/>
      <c r="BQE7" s="111"/>
      <c r="BQF7" s="111"/>
      <c r="BQG7" s="111"/>
      <c r="BQH7" s="111"/>
      <c r="BQI7" s="111"/>
      <c r="BQJ7" s="111"/>
      <c r="BQK7" s="111"/>
      <c r="BQL7" s="111"/>
      <c r="BQM7" s="111"/>
      <c r="BQN7" s="111"/>
      <c r="BQO7" s="111"/>
      <c r="BQP7" s="111"/>
      <c r="BQQ7" s="111"/>
      <c r="BQR7" s="111"/>
      <c r="BQS7" s="111"/>
      <c r="BQT7" s="111"/>
      <c r="BQU7" s="111"/>
      <c r="BQV7" s="111"/>
      <c r="BQW7" s="111"/>
      <c r="BQX7" s="111"/>
      <c r="BQY7" s="111"/>
      <c r="BQZ7" s="111"/>
      <c r="BRA7" s="111"/>
      <c r="BRB7" s="111"/>
      <c r="BRC7" s="111"/>
      <c r="BRD7" s="111"/>
      <c r="BRE7" s="111"/>
      <c r="BRF7" s="111"/>
      <c r="BRG7" s="111"/>
      <c r="BRH7" s="111"/>
      <c r="BRI7" s="111"/>
      <c r="BRJ7" s="111"/>
      <c r="BRK7" s="111"/>
      <c r="BRL7" s="111"/>
      <c r="BRM7" s="111"/>
      <c r="BRN7" s="111"/>
      <c r="BRO7" s="111"/>
      <c r="BRP7" s="111"/>
      <c r="BRQ7" s="111"/>
      <c r="BRR7" s="111"/>
      <c r="BRS7" s="111"/>
      <c r="BRT7" s="111"/>
      <c r="BRU7" s="111"/>
      <c r="BRV7" s="111"/>
      <c r="BRW7" s="111"/>
      <c r="BRX7" s="111"/>
      <c r="BRY7" s="111"/>
      <c r="BRZ7" s="111"/>
      <c r="BSA7" s="111"/>
      <c r="BSB7" s="111"/>
      <c r="BSC7" s="111"/>
      <c r="BSD7" s="111"/>
      <c r="BSE7" s="111"/>
      <c r="BSF7" s="111"/>
      <c r="BSG7" s="111"/>
      <c r="BSH7" s="111"/>
      <c r="BSI7" s="111"/>
      <c r="BSJ7" s="111"/>
      <c r="BSK7" s="111"/>
      <c r="BSL7" s="111"/>
      <c r="BSM7" s="111"/>
      <c r="BSN7" s="111"/>
      <c r="BSO7" s="111"/>
      <c r="BSP7" s="111"/>
      <c r="BSQ7" s="111"/>
      <c r="BSR7" s="111"/>
      <c r="BSS7" s="111"/>
      <c r="BST7" s="111"/>
      <c r="BSU7" s="111"/>
      <c r="BSV7" s="111"/>
      <c r="BSW7" s="111"/>
      <c r="BSX7" s="111"/>
      <c r="BSY7" s="111"/>
      <c r="BSZ7" s="111"/>
      <c r="BTA7" s="111"/>
      <c r="BTB7" s="111"/>
      <c r="BTC7" s="111"/>
      <c r="BTD7" s="111"/>
      <c r="BTE7" s="111"/>
      <c r="BTF7" s="111"/>
      <c r="BTG7" s="111"/>
      <c r="BTH7" s="111"/>
      <c r="BTI7" s="111"/>
      <c r="BTJ7" s="111"/>
      <c r="BTK7" s="111"/>
      <c r="BTL7" s="111"/>
      <c r="BTM7" s="111"/>
      <c r="BTN7" s="111"/>
      <c r="BTO7" s="111"/>
      <c r="BTP7" s="111"/>
      <c r="BTQ7" s="111"/>
      <c r="BTR7" s="111"/>
      <c r="BTS7" s="111"/>
      <c r="BTT7" s="111"/>
      <c r="BTU7" s="111"/>
      <c r="BTV7" s="111"/>
      <c r="BTW7" s="111"/>
      <c r="BTX7" s="111"/>
      <c r="BTY7" s="111"/>
      <c r="BTZ7" s="111"/>
      <c r="BUA7" s="111"/>
      <c r="BUB7" s="111"/>
      <c r="BUC7" s="111"/>
      <c r="BUD7" s="111"/>
      <c r="BUE7" s="111"/>
      <c r="BUF7" s="111"/>
      <c r="BUG7" s="111"/>
      <c r="BUH7" s="111"/>
      <c r="BUI7" s="111"/>
      <c r="BUJ7" s="111"/>
      <c r="BUK7" s="111"/>
      <c r="BUL7" s="111"/>
      <c r="BUM7" s="111"/>
      <c r="BUN7" s="111"/>
      <c r="BUO7" s="111"/>
      <c r="BUP7" s="111"/>
      <c r="BUQ7" s="111"/>
      <c r="BUR7" s="111"/>
      <c r="BUS7" s="111"/>
      <c r="BUT7" s="111"/>
      <c r="BUU7" s="111"/>
      <c r="BUV7" s="111"/>
      <c r="BUW7" s="111"/>
      <c r="BUX7" s="111"/>
      <c r="BUY7" s="111"/>
      <c r="BUZ7" s="111"/>
      <c r="BVA7" s="111"/>
      <c r="BVB7" s="111"/>
      <c r="BVC7" s="111"/>
      <c r="BVD7" s="111"/>
      <c r="BVE7" s="111"/>
      <c r="BVF7" s="111"/>
      <c r="BVG7" s="111"/>
      <c r="BVH7" s="111"/>
      <c r="BVI7" s="111"/>
      <c r="BVJ7" s="111"/>
      <c r="BVK7" s="111"/>
      <c r="BVL7" s="111"/>
      <c r="BVM7" s="111"/>
      <c r="BVN7" s="111"/>
      <c r="BVO7" s="111"/>
      <c r="BVP7" s="111"/>
      <c r="BVQ7" s="111"/>
      <c r="BVR7" s="111"/>
      <c r="BVS7" s="111"/>
      <c r="BVT7" s="111"/>
      <c r="BVU7" s="111"/>
      <c r="BVV7" s="111"/>
      <c r="BVW7" s="111"/>
      <c r="BVX7" s="111"/>
      <c r="BVY7" s="111"/>
      <c r="BVZ7" s="111"/>
      <c r="BWA7" s="111"/>
      <c r="BWB7" s="111"/>
      <c r="BWC7" s="111"/>
      <c r="BWD7" s="111"/>
      <c r="BWE7" s="111"/>
      <c r="BWF7" s="111"/>
      <c r="BWG7" s="111"/>
      <c r="BWH7" s="111"/>
      <c r="BWI7" s="111"/>
      <c r="BWJ7" s="111"/>
      <c r="BWK7" s="111"/>
      <c r="BWL7" s="111"/>
      <c r="BWM7" s="111"/>
      <c r="BWN7" s="111"/>
      <c r="BWO7" s="111"/>
      <c r="BWP7" s="111"/>
      <c r="BWQ7" s="111"/>
      <c r="BWR7" s="111"/>
      <c r="BWS7" s="111"/>
      <c r="BWT7" s="111"/>
      <c r="BWU7" s="111"/>
      <c r="BWV7" s="111"/>
      <c r="BWW7" s="111"/>
      <c r="BWX7" s="111"/>
      <c r="BWY7" s="111"/>
      <c r="BWZ7" s="111"/>
      <c r="BXA7" s="111"/>
      <c r="BXB7" s="111"/>
      <c r="BXC7" s="111"/>
      <c r="BXD7" s="111"/>
      <c r="BXE7" s="111"/>
      <c r="BXF7" s="111"/>
      <c r="BXG7" s="111"/>
      <c r="BXH7" s="111"/>
      <c r="BXI7" s="111"/>
      <c r="BXJ7" s="111"/>
      <c r="BXK7" s="111"/>
      <c r="BXL7" s="111"/>
      <c r="BXM7" s="111"/>
      <c r="BXN7" s="111"/>
      <c r="BXO7" s="111"/>
      <c r="BXP7" s="111"/>
      <c r="BXQ7" s="111"/>
      <c r="BXR7" s="111"/>
      <c r="BXS7" s="111"/>
      <c r="BXT7" s="111"/>
      <c r="BXU7" s="111"/>
      <c r="BXV7" s="111"/>
      <c r="BXW7" s="111"/>
      <c r="BXX7" s="111"/>
      <c r="BXY7" s="111"/>
      <c r="BXZ7" s="111"/>
      <c r="BYA7" s="111"/>
      <c r="BYB7" s="111"/>
      <c r="BYC7" s="111"/>
      <c r="BYD7" s="111"/>
      <c r="BYE7" s="111"/>
      <c r="BYF7" s="111"/>
      <c r="BYG7" s="111"/>
      <c r="BYH7" s="111"/>
      <c r="BYI7" s="111"/>
      <c r="BYJ7" s="111"/>
      <c r="BYK7" s="111"/>
      <c r="BYL7" s="111"/>
      <c r="BYM7" s="111"/>
      <c r="BYN7" s="111"/>
      <c r="BYO7" s="111"/>
      <c r="BYP7" s="111"/>
      <c r="BYQ7" s="111"/>
      <c r="BYR7" s="111"/>
      <c r="BYS7" s="111"/>
      <c r="BYT7" s="111"/>
      <c r="BYU7" s="111"/>
      <c r="BYV7" s="111"/>
      <c r="BYW7" s="111"/>
      <c r="BYX7" s="111"/>
      <c r="BYY7" s="111"/>
      <c r="BYZ7" s="111"/>
      <c r="BZA7" s="111"/>
      <c r="BZB7" s="111"/>
      <c r="BZC7" s="111"/>
      <c r="BZD7" s="111"/>
      <c r="BZE7" s="111"/>
      <c r="BZF7" s="111"/>
      <c r="BZG7" s="111"/>
      <c r="BZH7" s="111"/>
      <c r="BZI7" s="111"/>
      <c r="BZJ7" s="111"/>
      <c r="BZK7" s="111"/>
      <c r="BZL7" s="111"/>
      <c r="BZM7" s="111"/>
      <c r="BZN7" s="111"/>
      <c r="BZO7" s="111"/>
      <c r="BZP7" s="111"/>
      <c r="BZQ7" s="111"/>
      <c r="BZR7" s="111"/>
      <c r="BZS7" s="111"/>
      <c r="BZT7" s="111"/>
      <c r="BZU7" s="111"/>
      <c r="BZV7" s="111"/>
      <c r="BZW7" s="111"/>
      <c r="BZX7" s="111"/>
      <c r="BZY7" s="111"/>
      <c r="BZZ7" s="111"/>
      <c r="CAA7" s="111"/>
      <c r="CAB7" s="111"/>
      <c r="CAC7" s="111"/>
      <c r="CAD7" s="111"/>
      <c r="CAE7" s="111"/>
      <c r="CAF7" s="111"/>
      <c r="CAG7" s="111"/>
      <c r="CAH7" s="111"/>
      <c r="CAI7" s="111"/>
      <c r="CAJ7" s="111"/>
      <c r="CAK7" s="111"/>
      <c r="CAL7" s="111"/>
      <c r="CAM7" s="111"/>
      <c r="CAN7" s="111"/>
      <c r="CAO7" s="111"/>
      <c r="CAP7" s="111"/>
      <c r="CAQ7" s="111"/>
      <c r="CAR7" s="111"/>
      <c r="CAS7" s="111"/>
      <c r="CAT7" s="111"/>
      <c r="CAU7" s="111"/>
      <c r="CAV7" s="111"/>
      <c r="CAW7" s="111"/>
      <c r="CAX7" s="111"/>
      <c r="CAY7" s="111"/>
      <c r="CAZ7" s="111"/>
      <c r="CBA7" s="111"/>
      <c r="CBB7" s="111"/>
      <c r="CBC7" s="111"/>
      <c r="CBD7" s="111"/>
      <c r="CBE7" s="111"/>
      <c r="CBF7" s="111"/>
      <c r="CBG7" s="111"/>
      <c r="CBH7" s="111"/>
      <c r="CBI7" s="111"/>
      <c r="CBJ7" s="111"/>
      <c r="CBK7" s="111"/>
      <c r="CBL7" s="111"/>
      <c r="CBM7" s="111"/>
      <c r="CBN7" s="111"/>
      <c r="CBO7" s="111"/>
      <c r="CBP7" s="111"/>
      <c r="CBQ7" s="111"/>
      <c r="CBR7" s="111"/>
      <c r="CBS7" s="111"/>
      <c r="CBT7" s="111"/>
      <c r="CBU7" s="111"/>
      <c r="CBV7" s="111"/>
      <c r="CBW7" s="111"/>
      <c r="CBX7" s="111"/>
      <c r="CBY7" s="111"/>
      <c r="CBZ7" s="111"/>
      <c r="CCA7" s="111"/>
      <c r="CCB7" s="111"/>
      <c r="CCC7" s="111"/>
      <c r="CCD7" s="111"/>
      <c r="CCE7" s="111"/>
      <c r="CCF7" s="111"/>
      <c r="CCG7" s="111"/>
      <c r="CCH7" s="111"/>
      <c r="CCI7" s="111"/>
      <c r="CCJ7" s="111"/>
      <c r="CCK7" s="111"/>
      <c r="CCL7" s="111"/>
      <c r="CCM7" s="111"/>
      <c r="CCN7" s="111"/>
      <c r="CCO7" s="111"/>
      <c r="CCP7" s="111"/>
      <c r="CCQ7" s="111"/>
      <c r="CCR7" s="111"/>
      <c r="CCS7" s="111"/>
      <c r="CCT7" s="111"/>
      <c r="CCU7" s="111"/>
      <c r="CCV7" s="111"/>
      <c r="CCW7" s="111"/>
      <c r="CCX7" s="111"/>
      <c r="CCY7" s="111"/>
      <c r="CCZ7" s="111"/>
      <c r="CDA7" s="111"/>
      <c r="CDB7" s="111"/>
      <c r="CDC7" s="111"/>
      <c r="CDD7" s="111"/>
      <c r="CDE7" s="111"/>
      <c r="CDF7" s="111"/>
      <c r="CDG7" s="111"/>
      <c r="CDH7" s="111"/>
      <c r="CDI7" s="111"/>
      <c r="CDJ7" s="111"/>
      <c r="CDK7" s="111"/>
      <c r="CDL7" s="111"/>
      <c r="CDM7" s="111"/>
      <c r="CDN7" s="111"/>
      <c r="CDO7" s="111"/>
      <c r="CDP7" s="111"/>
      <c r="CDQ7" s="111"/>
      <c r="CDR7" s="111"/>
      <c r="CDS7" s="111"/>
      <c r="CDT7" s="111"/>
      <c r="CDU7" s="111"/>
      <c r="CDV7" s="111"/>
      <c r="CDW7" s="111"/>
      <c r="CDX7" s="111"/>
      <c r="CDY7" s="111"/>
      <c r="CDZ7" s="111"/>
      <c r="CEA7" s="111"/>
      <c r="CEB7" s="111"/>
      <c r="CEC7" s="111"/>
      <c r="CED7" s="111"/>
      <c r="CEE7" s="111"/>
      <c r="CEF7" s="111"/>
      <c r="CEG7" s="111"/>
      <c r="CEH7" s="111"/>
      <c r="CEI7" s="111"/>
      <c r="CEJ7" s="111"/>
      <c r="CEK7" s="111"/>
      <c r="CEL7" s="111"/>
      <c r="CEM7" s="111"/>
      <c r="CEN7" s="111"/>
      <c r="CEO7" s="111"/>
      <c r="CEP7" s="111"/>
      <c r="CEQ7" s="111"/>
      <c r="CER7" s="111"/>
      <c r="CES7" s="111"/>
      <c r="CET7" s="111"/>
      <c r="CEU7" s="111"/>
      <c r="CEV7" s="111"/>
      <c r="CEW7" s="111"/>
      <c r="CEX7" s="111"/>
      <c r="CEY7" s="111"/>
      <c r="CEZ7" s="111"/>
      <c r="CFA7" s="111"/>
      <c r="CFB7" s="111"/>
      <c r="CFC7" s="111"/>
      <c r="CFD7" s="111"/>
      <c r="CFE7" s="111"/>
      <c r="CFF7" s="111"/>
      <c r="CFG7" s="111"/>
      <c r="CFH7" s="111"/>
      <c r="CFI7" s="111"/>
      <c r="CFJ7" s="111"/>
      <c r="CFK7" s="111"/>
      <c r="CFL7" s="111"/>
      <c r="CFM7" s="111"/>
      <c r="CFN7" s="111"/>
      <c r="CFO7" s="111"/>
      <c r="CFP7" s="111"/>
      <c r="CFQ7" s="111"/>
      <c r="CFR7" s="111"/>
      <c r="CFS7" s="111"/>
      <c r="CFT7" s="111"/>
      <c r="CFU7" s="111"/>
      <c r="CFV7" s="111"/>
      <c r="CFW7" s="111"/>
      <c r="CFX7" s="111"/>
      <c r="CFY7" s="111"/>
      <c r="CFZ7" s="111"/>
      <c r="CGA7" s="111"/>
      <c r="CGB7" s="111"/>
      <c r="CGC7" s="111"/>
      <c r="CGD7" s="111"/>
      <c r="CGE7" s="111"/>
      <c r="CGF7" s="111"/>
      <c r="CGG7" s="111"/>
      <c r="CGH7" s="111"/>
      <c r="CGI7" s="111"/>
      <c r="CGJ7" s="111"/>
      <c r="CGK7" s="111"/>
      <c r="CGL7" s="111"/>
      <c r="CGM7" s="111"/>
      <c r="CGN7" s="111"/>
      <c r="CGO7" s="111"/>
      <c r="CGP7" s="111"/>
      <c r="CGQ7" s="111"/>
      <c r="CGR7" s="111"/>
      <c r="CGS7" s="111"/>
      <c r="CGT7" s="111"/>
      <c r="CGU7" s="111"/>
      <c r="CGV7" s="111"/>
      <c r="CGW7" s="111"/>
      <c r="CGX7" s="111"/>
      <c r="CGY7" s="111"/>
      <c r="CGZ7" s="111"/>
      <c r="CHA7" s="111"/>
      <c r="CHB7" s="111"/>
      <c r="CHC7" s="111"/>
      <c r="CHD7" s="111"/>
      <c r="CHE7" s="111"/>
      <c r="CHF7" s="111"/>
      <c r="CHG7" s="111"/>
      <c r="CHH7" s="111"/>
      <c r="CHI7" s="111"/>
      <c r="CHJ7" s="111"/>
      <c r="CHK7" s="111"/>
      <c r="CHL7" s="111"/>
      <c r="CHM7" s="111"/>
      <c r="CHN7" s="111"/>
      <c r="CHO7" s="111"/>
      <c r="CHP7" s="111"/>
      <c r="CHQ7" s="111"/>
      <c r="CHR7" s="111"/>
      <c r="CHS7" s="111"/>
      <c r="CHT7" s="111"/>
      <c r="CHU7" s="111"/>
      <c r="CHV7" s="111"/>
      <c r="CHW7" s="111"/>
      <c r="CHX7" s="111"/>
      <c r="CHY7" s="111"/>
      <c r="CHZ7" s="111"/>
      <c r="CIA7" s="111"/>
      <c r="CIB7" s="111"/>
      <c r="CIC7" s="111"/>
      <c r="CID7" s="111"/>
      <c r="CIE7" s="111"/>
      <c r="CIF7" s="111"/>
      <c r="CIG7" s="111"/>
      <c r="CIH7" s="111"/>
      <c r="CII7" s="111"/>
      <c r="CIJ7" s="111"/>
      <c r="CIK7" s="111"/>
      <c r="CIL7" s="111"/>
      <c r="CIM7" s="111"/>
      <c r="CIN7" s="111"/>
      <c r="CIO7" s="111"/>
      <c r="CIP7" s="111"/>
      <c r="CIQ7" s="111"/>
      <c r="CIR7" s="111"/>
      <c r="CIS7" s="111"/>
      <c r="CIT7" s="111"/>
      <c r="CIU7" s="111"/>
      <c r="CIV7" s="111"/>
      <c r="CIW7" s="111"/>
      <c r="CIX7" s="111"/>
      <c r="CIY7" s="111"/>
      <c r="CIZ7" s="111"/>
      <c r="CJA7" s="111"/>
      <c r="CJB7" s="111"/>
      <c r="CJC7" s="111"/>
      <c r="CJD7" s="111"/>
      <c r="CJE7" s="111"/>
      <c r="CJF7" s="111"/>
      <c r="CJG7" s="111"/>
      <c r="CJH7" s="111"/>
      <c r="CJI7" s="111"/>
      <c r="CJJ7" s="111"/>
      <c r="CJK7" s="111"/>
      <c r="CJL7" s="111"/>
      <c r="CJM7" s="111"/>
      <c r="CJN7" s="111"/>
      <c r="CJO7" s="111"/>
      <c r="CJP7" s="111"/>
      <c r="CJQ7" s="111"/>
      <c r="CJR7" s="111"/>
      <c r="CJS7" s="111"/>
      <c r="CJT7" s="111"/>
      <c r="CJU7" s="111"/>
      <c r="CJV7" s="111"/>
      <c r="CJW7" s="111"/>
      <c r="CJX7" s="111"/>
      <c r="CJY7" s="111"/>
      <c r="CJZ7" s="111"/>
      <c r="CKA7" s="111"/>
      <c r="CKB7" s="111"/>
      <c r="CKC7" s="111"/>
      <c r="CKD7" s="111"/>
      <c r="CKE7" s="111"/>
      <c r="CKF7" s="111"/>
      <c r="CKG7" s="111"/>
      <c r="CKH7" s="111"/>
      <c r="CKI7" s="111"/>
      <c r="CKJ7" s="111"/>
      <c r="CKK7" s="111"/>
      <c r="CKL7" s="111"/>
      <c r="CKM7" s="111"/>
      <c r="CKN7" s="111"/>
      <c r="CKO7" s="111"/>
      <c r="CKP7" s="111"/>
      <c r="CKQ7" s="111"/>
      <c r="CKR7" s="111"/>
      <c r="CKS7" s="111"/>
      <c r="CKT7" s="111"/>
      <c r="CKU7" s="111"/>
      <c r="CKV7" s="111"/>
      <c r="CKW7" s="111"/>
      <c r="CKX7" s="111"/>
      <c r="CKY7" s="111"/>
      <c r="CKZ7" s="111"/>
      <c r="CLA7" s="111"/>
      <c r="CLB7" s="111"/>
      <c r="CLC7" s="111"/>
      <c r="CLD7" s="111"/>
      <c r="CLE7" s="111"/>
      <c r="CLF7" s="111"/>
      <c r="CLG7" s="111"/>
      <c r="CLH7" s="111"/>
      <c r="CLI7" s="111"/>
      <c r="CLJ7" s="111"/>
      <c r="CLK7" s="111"/>
      <c r="CLL7" s="111"/>
      <c r="CLM7" s="111"/>
      <c r="CLN7" s="111"/>
      <c r="CLO7" s="111"/>
      <c r="CLP7" s="111"/>
      <c r="CLQ7" s="111"/>
      <c r="CLR7" s="111"/>
      <c r="CLS7" s="111"/>
      <c r="CLT7" s="111"/>
      <c r="CLU7" s="111"/>
      <c r="CLV7" s="111"/>
      <c r="CLW7" s="111"/>
      <c r="CLX7" s="111"/>
      <c r="CLY7" s="111"/>
      <c r="CLZ7" s="111"/>
      <c r="CMA7" s="111"/>
      <c r="CMB7" s="111"/>
      <c r="CMC7" s="111"/>
      <c r="CMD7" s="111"/>
      <c r="CME7" s="111"/>
      <c r="CMF7" s="111"/>
      <c r="CMG7" s="111"/>
      <c r="CMH7" s="111"/>
      <c r="CMI7" s="111"/>
      <c r="CMJ7" s="111"/>
      <c r="CMK7" s="111"/>
      <c r="CML7" s="111"/>
      <c r="CMM7" s="111"/>
      <c r="CMN7" s="111"/>
      <c r="CMO7" s="111"/>
      <c r="CMP7" s="111"/>
      <c r="CMQ7" s="111"/>
      <c r="CMR7" s="111"/>
      <c r="CMS7" s="111"/>
      <c r="CMT7" s="111"/>
      <c r="CMU7" s="111"/>
      <c r="CMV7" s="111"/>
      <c r="CMW7" s="111"/>
      <c r="CMX7" s="111"/>
      <c r="CMY7" s="111"/>
      <c r="CMZ7" s="111"/>
      <c r="CNA7" s="111"/>
      <c r="CNB7" s="111"/>
      <c r="CNC7" s="111"/>
      <c r="CND7" s="111"/>
      <c r="CNE7" s="111"/>
      <c r="CNF7" s="111"/>
      <c r="CNG7" s="111"/>
      <c r="CNH7" s="111"/>
      <c r="CNI7" s="111"/>
      <c r="CNJ7" s="111"/>
      <c r="CNK7" s="111"/>
      <c r="CNL7" s="111"/>
      <c r="CNM7" s="111"/>
      <c r="CNN7" s="111"/>
      <c r="CNO7" s="111"/>
      <c r="CNP7" s="111"/>
      <c r="CNQ7" s="111"/>
      <c r="CNR7" s="111"/>
      <c r="CNS7" s="111"/>
      <c r="CNT7" s="111"/>
      <c r="CNU7" s="111"/>
      <c r="CNV7" s="111"/>
      <c r="CNW7" s="111"/>
      <c r="CNX7" s="111"/>
      <c r="CNY7" s="111"/>
      <c r="CNZ7" s="111"/>
      <c r="COA7" s="111"/>
      <c r="COB7" s="111"/>
      <c r="COC7" s="111"/>
      <c r="COD7" s="111"/>
      <c r="COE7" s="111"/>
      <c r="COF7" s="111"/>
      <c r="COG7" s="111"/>
      <c r="COH7" s="111"/>
      <c r="COI7" s="111"/>
      <c r="COJ7" s="111"/>
      <c r="COK7" s="111"/>
      <c r="COL7" s="111"/>
      <c r="COM7" s="111"/>
      <c r="CON7" s="111"/>
      <c r="COO7" s="111"/>
      <c r="COP7" s="111"/>
      <c r="COQ7" s="111"/>
      <c r="COR7" s="111"/>
      <c r="COS7" s="111"/>
      <c r="COT7" s="111"/>
      <c r="COU7" s="111"/>
      <c r="COV7" s="111"/>
      <c r="COW7" s="111"/>
      <c r="COX7" s="111"/>
      <c r="COY7" s="111"/>
      <c r="COZ7" s="111"/>
      <c r="CPA7" s="111"/>
      <c r="CPB7" s="111"/>
      <c r="CPC7" s="111"/>
      <c r="CPD7" s="111"/>
      <c r="CPE7" s="111"/>
      <c r="CPF7" s="111"/>
      <c r="CPG7" s="111"/>
      <c r="CPH7" s="111"/>
      <c r="CPI7" s="111"/>
      <c r="CPJ7" s="111"/>
      <c r="CPK7" s="111"/>
      <c r="CPL7" s="111"/>
      <c r="CPM7" s="111"/>
      <c r="CPN7" s="111"/>
      <c r="CPO7" s="111"/>
      <c r="CPP7" s="111"/>
      <c r="CPQ7" s="111"/>
      <c r="CPR7" s="111"/>
      <c r="CPS7" s="111"/>
      <c r="CPT7" s="111"/>
      <c r="CPU7" s="111"/>
      <c r="CPV7" s="111"/>
      <c r="CPW7" s="111"/>
      <c r="CPX7" s="111"/>
      <c r="CPY7" s="111"/>
      <c r="CPZ7" s="111"/>
      <c r="CQA7" s="111"/>
      <c r="CQB7" s="111"/>
      <c r="CQC7" s="111"/>
      <c r="CQD7" s="111"/>
      <c r="CQE7" s="111"/>
      <c r="CQF7" s="111"/>
      <c r="CQG7" s="111"/>
      <c r="CQH7" s="111"/>
      <c r="CQI7" s="111"/>
      <c r="CQJ7" s="111"/>
      <c r="CQK7" s="111"/>
      <c r="CQL7" s="111"/>
      <c r="CQM7" s="111"/>
      <c r="CQN7" s="111"/>
      <c r="CQO7" s="111"/>
      <c r="CQP7" s="111"/>
      <c r="CQQ7" s="111"/>
      <c r="CQR7" s="111"/>
      <c r="CQS7" s="111"/>
      <c r="CQT7" s="111"/>
      <c r="CQU7" s="111"/>
      <c r="CQV7" s="111"/>
      <c r="CQW7" s="111"/>
      <c r="CQX7" s="111"/>
      <c r="CQY7" s="111"/>
      <c r="CQZ7" s="111"/>
      <c r="CRA7" s="111"/>
      <c r="CRB7" s="111"/>
      <c r="CRC7" s="111"/>
      <c r="CRD7" s="111"/>
      <c r="CRE7" s="111"/>
      <c r="CRF7" s="111"/>
      <c r="CRG7" s="111"/>
      <c r="CRH7" s="111"/>
      <c r="CRI7" s="111"/>
      <c r="CRJ7" s="111"/>
      <c r="CRK7" s="111"/>
      <c r="CRL7" s="111"/>
      <c r="CRM7" s="111"/>
      <c r="CRN7" s="111"/>
      <c r="CRO7" s="111"/>
      <c r="CRP7" s="111"/>
      <c r="CRQ7" s="111"/>
      <c r="CRR7" s="111"/>
      <c r="CRS7" s="111"/>
      <c r="CRT7" s="111"/>
      <c r="CRU7" s="111"/>
      <c r="CRV7" s="111"/>
      <c r="CRW7" s="111"/>
      <c r="CRX7" s="111"/>
      <c r="CRY7" s="111"/>
      <c r="CRZ7" s="111"/>
      <c r="CSA7" s="111"/>
      <c r="CSB7" s="111"/>
      <c r="CSC7" s="111"/>
      <c r="CSD7" s="111"/>
      <c r="CSE7" s="111"/>
      <c r="CSF7" s="111"/>
      <c r="CSG7" s="111"/>
      <c r="CSH7" s="111"/>
      <c r="CSI7" s="111"/>
      <c r="CSJ7" s="111"/>
      <c r="CSK7" s="111"/>
      <c r="CSL7" s="111"/>
      <c r="CSM7" s="111"/>
      <c r="CSN7" s="111"/>
      <c r="CSO7" s="111"/>
      <c r="CSP7" s="111"/>
      <c r="CSQ7" s="111"/>
      <c r="CSR7" s="111"/>
      <c r="CSS7" s="111"/>
      <c r="CST7" s="111"/>
      <c r="CSU7" s="111"/>
      <c r="CSV7" s="111"/>
      <c r="CSW7" s="111"/>
      <c r="CSX7" s="111"/>
      <c r="CSY7" s="111"/>
      <c r="CSZ7" s="111"/>
      <c r="CTA7" s="111"/>
      <c r="CTB7" s="111"/>
      <c r="CTC7" s="111"/>
      <c r="CTD7" s="111"/>
      <c r="CTE7" s="111"/>
      <c r="CTF7" s="111"/>
      <c r="CTG7" s="111"/>
      <c r="CTH7" s="111"/>
      <c r="CTI7" s="111"/>
      <c r="CTJ7" s="111"/>
      <c r="CTK7" s="111"/>
      <c r="CTL7" s="111"/>
      <c r="CTM7" s="111"/>
      <c r="CTN7" s="111"/>
      <c r="CTO7" s="111"/>
      <c r="CTP7" s="111"/>
      <c r="CTQ7" s="111"/>
      <c r="CTR7" s="111"/>
      <c r="CTS7" s="111"/>
      <c r="CTT7" s="111"/>
      <c r="CTU7" s="111"/>
      <c r="CTV7" s="111"/>
      <c r="CTW7" s="111"/>
      <c r="CTX7" s="111"/>
      <c r="CTY7" s="111"/>
      <c r="CTZ7" s="111"/>
      <c r="CUA7" s="111"/>
      <c r="CUB7" s="111"/>
      <c r="CUC7" s="111"/>
      <c r="CUD7" s="111"/>
      <c r="CUE7" s="111"/>
      <c r="CUF7" s="111"/>
      <c r="CUG7" s="111"/>
      <c r="CUH7" s="111"/>
      <c r="CUI7" s="111"/>
      <c r="CUJ7" s="111"/>
      <c r="CUK7" s="111"/>
      <c r="CUL7" s="111"/>
      <c r="CUM7" s="111"/>
      <c r="CUN7" s="111"/>
      <c r="CUO7" s="111"/>
      <c r="CUP7" s="111"/>
      <c r="CUQ7" s="111"/>
      <c r="CUR7" s="111"/>
      <c r="CUS7" s="111"/>
      <c r="CUT7" s="111"/>
      <c r="CUU7" s="111"/>
      <c r="CUV7" s="111"/>
      <c r="CUW7" s="111"/>
      <c r="CUX7" s="111"/>
      <c r="CUY7" s="111"/>
      <c r="CUZ7" s="111"/>
      <c r="CVA7" s="111"/>
      <c r="CVB7" s="111"/>
      <c r="CVC7" s="111"/>
      <c r="CVD7" s="111"/>
      <c r="CVE7" s="111"/>
      <c r="CVF7" s="111"/>
      <c r="CVG7" s="111"/>
      <c r="CVH7" s="111"/>
      <c r="CVI7" s="111"/>
      <c r="CVJ7" s="111"/>
      <c r="CVK7" s="111"/>
      <c r="CVL7" s="111"/>
      <c r="CVM7" s="111"/>
      <c r="CVN7" s="111"/>
      <c r="CVO7" s="111"/>
      <c r="CVP7" s="111"/>
      <c r="CVQ7" s="111"/>
      <c r="CVR7" s="111"/>
      <c r="CVS7" s="111"/>
      <c r="CVT7" s="111"/>
      <c r="CVU7" s="111"/>
      <c r="CVV7" s="111"/>
      <c r="CVW7" s="111"/>
      <c r="CVX7" s="111"/>
      <c r="CVY7" s="111"/>
      <c r="CVZ7" s="111"/>
      <c r="CWA7" s="111"/>
      <c r="CWB7" s="111"/>
      <c r="CWC7" s="111"/>
      <c r="CWD7" s="111"/>
      <c r="CWE7" s="111"/>
      <c r="CWF7" s="111"/>
      <c r="CWG7" s="111"/>
      <c r="CWH7" s="111"/>
      <c r="CWI7" s="111"/>
      <c r="CWJ7" s="111"/>
      <c r="CWK7" s="111"/>
      <c r="CWL7" s="111"/>
      <c r="CWM7" s="111"/>
      <c r="CWN7" s="111"/>
      <c r="CWO7" s="111"/>
      <c r="CWP7" s="111"/>
      <c r="CWQ7" s="111"/>
      <c r="CWR7" s="111"/>
      <c r="CWS7" s="111"/>
      <c r="CWT7" s="111"/>
      <c r="CWU7" s="111"/>
      <c r="CWV7" s="111"/>
      <c r="CWW7" s="111"/>
      <c r="CWX7" s="111"/>
      <c r="CWY7" s="111"/>
      <c r="CWZ7" s="111"/>
      <c r="CXA7" s="111"/>
      <c r="CXB7" s="111"/>
      <c r="CXC7" s="111"/>
      <c r="CXD7" s="111"/>
      <c r="CXE7" s="111"/>
      <c r="CXF7" s="111"/>
      <c r="CXG7" s="111"/>
      <c r="CXH7" s="111"/>
      <c r="CXI7" s="111"/>
      <c r="CXJ7" s="111"/>
      <c r="CXK7" s="111"/>
      <c r="CXL7" s="111"/>
      <c r="CXM7" s="111"/>
      <c r="CXN7" s="111"/>
      <c r="CXO7" s="111"/>
      <c r="CXP7" s="111"/>
      <c r="CXQ7" s="111"/>
      <c r="CXR7" s="111"/>
      <c r="CXS7" s="111"/>
      <c r="CXT7" s="111"/>
      <c r="CXU7" s="111"/>
      <c r="CXV7" s="111"/>
      <c r="CXW7" s="111"/>
      <c r="CXX7" s="111"/>
      <c r="CXY7" s="111"/>
      <c r="CXZ7" s="111"/>
      <c r="CYA7" s="111"/>
      <c r="CYB7" s="111"/>
      <c r="CYC7" s="111"/>
      <c r="CYD7" s="111"/>
      <c r="CYE7" s="111"/>
      <c r="CYF7" s="111"/>
      <c r="CYG7" s="111"/>
      <c r="CYH7" s="111"/>
      <c r="CYI7" s="111"/>
      <c r="CYJ7" s="111"/>
      <c r="CYK7" s="111"/>
      <c r="CYL7" s="111"/>
      <c r="CYM7" s="111"/>
      <c r="CYN7" s="111"/>
      <c r="CYO7" s="111"/>
      <c r="CYP7" s="111"/>
      <c r="CYQ7" s="111"/>
      <c r="CYR7" s="111"/>
      <c r="CYS7" s="111"/>
      <c r="CYT7" s="111"/>
      <c r="CYU7" s="111"/>
      <c r="CYV7" s="111"/>
      <c r="CYW7" s="111"/>
      <c r="CYX7" s="111"/>
      <c r="CYY7" s="111"/>
      <c r="CYZ7" s="111"/>
      <c r="CZA7" s="111"/>
      <c r="CZB7" s="111"/>
      <c r="CZC7" s="111"/>
      <c r="CZD7" s="111"/>
      <c r="CZE7" s="111"/>
      <c r="CZF7" s="111"/>
      <c r="CZG7" s="111"/>
      <c r="CZH7" s="111"/>
      <c r="CZI7" s="111"/>
      <c r="CZJ7" s="111"/>
      <c r="CZK7" s="111"/>
      <c r="CZL7" s="111"/>
      <c r="CZM7" s="111"/>
      <c r="CZN7" s="111"/>
      <c r="CZO7" s="111"/>
      <c r="CZP7" s="111"/>
      <c r="CZQ7" s="111"/>
      <c r="CZR7" s="111"/>
      <c r="CZS7" s="111"/>
      <c r="CZT7" s="111"/>
      <c r="CZU7" s="111"/>
      <c r="CZV7" s="111"/>
      <c r="CZW7" s="111"/>
      <c r="CZX7" s="111"/>
      <c r="CZY7" s="111"/>
      <c r="CZZ7" s="111"/>
      <c r="DAA7" s="111"/>
      <c r="DAB7" s="111"/>
      <c r="DAC7" s="111"/>
      <c r="DAD7" s="111"/>
      <c r="DAE7" s="111"/>
      <c r="DAF7" s="111"/>
      <c r="DAG7" s="111"/>
      <c r="DAH7" s="111"/>
      <c r="DAI7" s="111"/>
      <c r="DAJ7" s="111"/>
      <c r="DAK7" s="111"/>
      <c r="DAL7" s="111"/>
      <c r="DAM7" s="111"/>
      <c r="DAN7" s="111"/>
      <c r="DAO7" s="111"/>
      <c r="DAP7" s="111"/>
      <c r="DAQ7" s="111"/>
      <c r="DAR7" s="111"/>
      <c r="DAS7" s="111"/>
      <c r="DAT7" s="111"/>
      <c r="DAU7" s="111"/>
      <c r="DAV7" s="111"/>
      <c r="DAW7" s="111"/>
      <c r="DAX7" s="111"/>
      <c r="DAY7" s="111"/>
      <c r="DAZ7" s="111"/>
      <c r="DBA7" s="111"/>
      <c r="DBB7" s="111"/>
      <c r="DBC7" s="111"/>
      <c r="DBD7" s="111"/>
      <c r="DBE7" s="111"/>
      <c r="DBF7" s="111"/>
      <c r="DBG7" s="111"/>
      <c r="DBH7" s="111"/>
      <c r="DBI7" s="111"/>
      <c r="DBJ7" s="111"/>
      <c r="DBK7" s="111"/>
      <c r="DBL7" s="111"/>
      <c r="DBM7" s="111"/>
      <c r="DBN7" s="111"/>
      <c r="DBO7" s="111"/>
      <c r="DBP7" s="111"/>
      <c r="DBQ7" s="111"/>
      <c r="DBR7" s="111"/>
      <c r="DBS7" s="111"/>
      <c r="DBT7" s="111"/>
      <c r="DBU7" s="111"/>
      <c r="DBV7" s="111"/>
      <c r="DBW7" s="111"/>
      <c r="DBX7" s="111"/>
      <c r="DBY7" s="111"/>
      <c r="DBZ7" s="111"/>
      <c r="DCA7" s="111"/>
      <c r="DCB7" s="111"/>
      <c r="DCC7" s="111"/>
      <c r="DCD7" s="111"/>
      <c r="DCE7" s="111"/>
      <c r="DCF7" s="111"/>
      <c r="DCG7" s="111"/>
      <c r="DCH7" s="111"/>
      <c r="DCI7" s="111"/>
      <c r="DCJ7" s="111"/>
      <c r="DCK7" s="111"/>
      <c r="DCL7" s="111"/>
      <c r="DCM7" s="111"/>
      <c r="DCN7" s="111"/>
      <c r="DCO7" s="111"/>
      <c r="DCP7" s="111"/>
      <c r="DCQ7" s="111"/>
      <c r="DCR7" s="111"/>
      <c r="DCS7" s="111"/>
      <c r="DCT7" s="111"/>
      <c r="DCU7" s="111"/>
      <c r="DCV7" s="111"/>
      <c r="DCW7" s="111"/>
      <c r="DCX7" s="111"/>
      <c r="DCY7" s="111"/>
      <c r="DCZ7" s="111"/>
      <c r="DDA7" s="111"/>
      <c r="DDB7" s="111"/>
      <c r="DDC7" s="111"/>
      <c r="DDD7" s="111"/>
      <c r="DDE7" s="111"/>
      <c r="DDF7" s="111"/>
      <c r="DDG7" s="111"/>
      <c r="DDH7" s="111"/>
      <c r="DDI7" s="111"/>
      <c r="DDJ7" s="111"/>
      <c r="DDK7" s="111"/>
      <c r="DDL7" s="111"/>
      <c r="DDM7" s="111"/>
      <c r="DDN7" s="111"/>
      <c r="DDO7" s="111"/>
      <c r="DDP7" s="111"/>
      <c r="DDQ7" s="111"/>
      <c r="DDR7" s="111"/>
      <c r="DDS7" s="111"/>
      <c r="DDT7" s="111"/>
      <c r="DDU7" s="111"/>
      <c r="DDV7" s="111"/>
      <c r="DDW7" s="111"/>
      <c r="DDX7" s="111"/>
      <c r="DDY7" s="111"/>
      <c r="DDZ7" s="111"/>
      <c r="DEA7" s="111"/>
      <c r="DEB7" s="111"/>
      <c r="DEC7" s="111"/>
      <c r="DED7" s="111"/>
      <c r="DEE7" s="111"/>
      <c r="DEF7" s="111"/>
      <c r="DEG7" s="111"/>
      <c r="DEH7" s="111"/>
      <c r="DEI7" s="111"/>
      <c r="DEJ7" s="111"/>
      <c r="DEK7" s="111"/>
      <c r="DEL7" s="111"/>
      <c r="DEM7" s="111"/>
      <c r="DEN7" s="111"/>
      <c r="DEO7" s="111"/>
      <c r="DEP7" s="111"/>
      <c r="DEQ7" s="111"/>
      <c r="DER7" s="111"/>
      <c r="DES7" s="111"/>
      <c r="DET7" s="111"/>
      <c r="DEU7" s="111"/>
      <c r="DEV7" s="111"/>
      <c r="DEW7" s="111"/>
      <c r="DEX7" s="111"/>
      <c r="DEY7" s="111"/>
      <c r="DEZ7" s="111"/>
      <c r="DFA7" s="111"/>
      <c r="DFB7" s="111"/>
      <c r="DFC7" s="111"/>
      <c r="DFD7" s="111"/>
      <c r="DFE7" s="111"/>
      <c r="DFF7" s="111"/>
      <c r="DFG7" s="111"/>
      <c r="DFH7" s="111"/>
      <c r="DFI7" s="111"/>
      <c r="DFJ7" s="111"/>
      <c r="DFK7" s="111"/>
      <c r="DFL7" s="111"/>
      <c r="DFM7" s="111"/>
      <c r="DFN7" s="111"/>
      <c r="DFO7" s="111"/>
      <c r="DFP7" s="111"/>
      <c r="DFQ7" s="111"/>
      <c r="DFR7" s="111"/>
      <c r="DFS7" s="111"/>
      <c r="DFT7" s="111"/>
      <c r="DFU7" s="111"/>
      <c r="DFV7" s="111"/>
      <c r="DFW7" s="111"/>
      <c r="DFX7" s="111"/>
      <c r="DFY7" s="111"/>
      <c r="DFZ7" s="111"/>
      <c r="DGA7" s="111"/>
      <c r="DGB7" s="111"/>
      <c r="DGC7" s="111"/>
      <c r="DGD7" s="111"/>
      <c r="DGE7" s="111"/>
      <c r="DGF7" s="111"/>
      <c r="DGG7" s="111"/>
      <c r="DGH7" s="111"/>
      <c r="DGI7" s="111"/>
      <c r="DGJ7" s="111"/>
      <c r="DGK7" s="111"/>
      <c r="DGL7" s="111"/>
      <c r="DGM7" s="111"/>
      <c r="DGN7" s="111"/>
      <c r="DGO7" s="111"/>
      <c r="DGP7" s="111"/>
      <c r="DGQ7" s="111"/>
      <c r="DGR7" s="111"/>
      <c r="DGS7" s="111"/>
      <c r="DGT7" s="111"/>
      <c r="DGU7" s="111"/>
      <c r="DGV7" s="111"/>
      <c r="DGW7" s="111"/>
      <c r="DGX7" s="111"/>
      <c r="DGY7" s="111"/>
      <c r="DGZ7" s="111"/>
      <c r="DHA7" s="111"/>
      <c r="DHB7" s="111"/>
      <c r="DHC7" s="111"/>
      <c r="DHD7" s="111"/>
      <c r="DHE7" s="111"/>
      <c r="DHF7" s="111"/>
      <c r="DHG7" s="111"/>
      <c r="DHH7" s="111"/>
      <c r="DHI7" s="111"/>
      <c r="DHJ7" s="111"/>
      <c r="DHK7" s="111"/>
      <c r="DHL7" s="111"/>
      <c r="DHM7" s="111"/>
      <c r="DHN7" s="111"/>
      <c r="DHO7" s="111"/>
      <c r="DHP7" s="111"/>
      <c r="DHQ7" s="111"/>
      <c r="DHR7" s="111"/>
      <c r="DHS7" s="111"/>
      <c r="DHT7" s="111"/>
      <c r="DHU7" s="111"/>
      <c r="DHV7" s="111"/>
      <c r="DHW7" s="111"/>
      <c r="DHX7" s="111"/>
      <c r="DHY7" s="111"/>
      <c r="DHZ7" s="111"/>
      <c r="DIA7" s="111"/>
      <c r="DIB7" s="111"/>
      <c r="DIC7" s="111"/>
      <c r="DID7" s="111"/>
      <c r="DIE7" s="111"/>
      <c r="DIF7" s="111"/>
      <c r="DIG7" s="111"/>
      <c r="DIH7" s="111"/>
      <c r="DII7" s="111"/>
      <c r="DIJ7" s="111"/>
      <c r="DIK7" s="111"/>
      <c r="DIL7" s="111"/>
      <c r="DIM7" s="111"/>
      <c r="DIN7" s="111"/>
      <c r="DIO7" s="111"/>
      <c r="DIP7" s="111"/>
      <c r="DIQ7" s="111"/>
      <c r="DIR7" s="111"/>
      <c r="DIS7" s="111"/>
      <c r="DIT7" s="111"/>
      <c r="DIU7" s="111"/>
      <c r="DIV7" s="111"/>
      <c r="DIW7" s="111"/>
      <c r="DIX7" s="111"/>
      <c r="DIY7" s="111"/>
      <c r="DIZ7" s="111"/>
      <c r="DJA7" s="111"/>
      <c r="DJB7" s="111"/>
      <c r="DJC7" s="111"/>
      <c r="DJD7" s="111"/>
      <c r="DJE7" s="111"/>
      <c r="DJF7" s="111"/>
      <c r="DJG7" s="111"/>
      <c r="DJH7" s="111"/>
      <c r="DJI7" s="111"/>
      <c r="DJJ7" s="111"/>
      <c r="DJK7" s="111"/>
      <c r="DJL7" s="111"/>
      <c r="DJM7" s="111"/>
      <c r="DJN7" s="111"/>
      <c r="DJO7" s="111"/>
      <c r="DJP7" s="111"/>
      <c r="DJQ7" s="111"/>
      <c r="DJR7" s="111"/>
      <c r="DJS7" s="111"/>
      <c r="DJT7" s="111"/>
      <c r="DJU7" s="111"/>
      <c r="DJV7" s="111"/>
      <c r="DJW7" s="111"/>
      <c r="DJX7" s="111"/>
      <c r="DJY7" s="111"/>
      <c r="DJZ7" s="111"/>
      <c r="DKA7" s="111"/>
      <c r="DKB7" s="111"/>
      <c r="DKC7" s="111"/>
      <c r="DKD7" s="111"/>
      <c r="DKE7" s="111"/>
      <c r="DKF7" s="111"/>
      <c r="DKG7" s="111"/>
      <c r="DKH7" s="111"/>
      <c r="DKI7" s="111"/>
      <c r="DKJ7" s="111"/>
      <c r="DKK7" s="111"/>
      <c r="DKL7" s="111"/>
      <c r="DKM7" s="111"/>
      <c r="DKN7" s="111"/>
      <c r="DKO7" s="111"/>
      <c r="DKP7" s="111"/>
      <c r="DKQ7" s="111"/>
      <c r="DKR7" s="111"/>
      <c r="DKS7" s="111"/>
      <c r="DKT7" s="111"/>
      <c r="DKU7" s="111"/>
      <c r="DKV7" s="111"/>
      <c r="DKW7" s="111"/>
      <c r="DKX7" s="111"/>
      <c r="DKY7" s="111"/>
      <c r="DKZ7" s="111"/>
      <c r="DLA7" s="111"/>
      <c r="DLB7" s="111"/>
      <c r="DLC7" s="111"/>
      <c r="DLD7" s="111"/>
      <c r="DLE7" s="111"/>
      <c r="DLF7" s="111"/>
      <c r="DLG7" s="111"/>
      <c r="DLH7" s="111"/>
      <c r="DLI7" s="111"/>
      <c r="DLJ7" s="111"/>
      <c r="DLK7" s="111"/>
      <c r="DLL7" s="111"/>
      <c r="DLM7" s="111"/>
      <c r="DLN7" s="111"/>
      <c r="DLO7" s="111"/>
      <c r="DLP7" s="111"/>
      <c r="DLQ7" s="111"/>
      <c r="DLR7" s="111"/>
      <c r="DLS7" s="111"/>
      <c r="DLT7" s="111"/>
      <c r="DLU7" s="111"/>
      <c r="DLV7" s="111"/>
      <c r="DLW7" s="111"/>
      <c r="DLX7" s="111"/>
      <c r="DLY7" s="111"/>
      <c r="DLZ7" s="111"/>
      <c r="DMA7" s="111"/>
      <c r="DMB7" s="111"/>
      <c r="DMC7" s="111"/>
      <c r="DMD7" s="111"/>
      <c r="DME7" s="111"/>
      <c r="DMF7" s="111"/>
      <c r="DMG7" s="111"/>
      <c r="DMH7" s="111"/>
      <c r="DMI7" s="111"/>
      <c r="DMJ7" s="111"/>
      <c r="DMK7" s="111"/>
      <c r="DML7" s="111"/>
      <c r="DMM7" s="111"/>
      <c r="DMN7" s="111"/>
      <c r="DMO7" s="111"/>
      <c r="DMP7" s="111"/>
      <c r="DMQ7" s="111"/>
      <c r="DMR7" s="111"/>
      <c r="DMS7" s="111"/>
      <c r="DMT7" s="111"/>
      <c r="DMU7" s="111"/>
      <c r="DMV7" s="111"/>
      <c r="DMW7" s="111"/>
      <c r="DMX7" s="111"/>
      <c r="DMY7" s="111"/>
      <c r="DMZ7" s="111"/>
      <c r="DNA7" s="111"/>
      <c r="DNB7" s="111"/>
      <c r="DNC7" s="111"/>
      <c r="DND7" s="111"/>
      <c r="DNE7" s="111"/>
      <c r="DNF7" s="111"/>
      <c r="DNG7" s="111"/>
      <c r="DNH7" s="111"/>
      <c r="DNI7" s="111"/>
      <c r="DNJ7" s="111"/>
      <c r="DNK7" s="111"/>
      <c r="DNL7" s="111"/>
      <c r="DNM7" s="111"/>
      <c r="DNN7" s="111"/>
      <c r="DNO7" s="111"/>
      <c r="DNP7" s="111"/>
      <c r="DNQ7" s="111"/>
      <c r="DNR7" s="111"/>
      <c r="DNS7" s="111"/>
      <c r="DNT7" s="111"/>
      <c r="DNU7" s="111"/>
      <c r="DNV7" s="111"/>
      <c r="DNW7" s="111"/>
      <c r="DNX7" s="111"/>
      <c r="DNY7" s="111"/>
      <c r="DNZ7" s="111"/>
      <c r="DOA7" s="111"/>
      <c r="DOB7" s="111"/>
      <c r="DOC7" s="111"/>
      <c r="DOD7" s="111"/>
      <c r="DOE7" s="111"/>
      <c r="DOF7" s="111"/>
      <c r="DOG7" s="111"/>
      <c r="DOH7" s="111"/>
      <c r="DOI7" s="111"/>
      <c r="DOJ7" s="111"/>
      <c r="DOK7" s="111"/>
      <c r="DOL7" s="111"/>
      <c r="DOM7" s="111"/>
      <c r="DON7" s="111"/>
      <c r="DOO7" s="111"/>
      <c r="DOP7" s="111"/>
      <c r="DOQ7" s="111"/>
      <c r="DOR7" s="111"/>
      <c r="DOS7" s="111"/>
      <c r="DOT7" s="111"/>
      <c r="DOU7" s="111"/>
      <c r="DOV7" s="111"/>
      <c r="DOW7" s="111"/>
      <c r="DOX7" s="111"/>
      <c r="DOY7" s="111"/>
      <c r="DOZ7" s="111"/>
      <c r="DPA7" s="111"/>
      <c r="DPB7" s="111"/>
      <c r="DPC7" s="111"/>
      <c r="DPD7" s="111"/>
      <c r="DPE7" s="111"/>
      <c r="DPF7" s="111"/>
      <c r="DPG7" s="111"/>
      <c r="DPH7" s="111"/>
      <c r="DPI7" s="111"/>
      <c r="DPJ7" s="111"/>
      <c r="DPK7" s="111"/>
      <c r="DPL7" s="111"/>
      <c r="DPM7" s="111"/>
      <c r="DPN7" s="111"/>
      <c r="DPO7" s="111"/>
      <c r="DPP7" s="111"/>
      <c r="DPQ7" s="111"/>
      <c r="DPR7" s="111"/>
      <c r="DPS7" s="111"/>
      <c r="DPT7" s="111"/>
      <c r="DPU7" s="111"/>
      <c r="DPV7" s="111"/>
      <c r="DPW7" s="111"/>
      <c r="DPX7" s="111"/>
      <c r="DPY7" s="111"/>
      <c r="DPZ7" s="111"/>
      <c r="DQA7" s="111"/>
      <c r="DQB7" s="111"/>
      <c r="DQC7" s="111"/>
      <c r="DQD7" s="111"/>
      <c r="DQE7" s="111"/>
      <c r="DQF7" s="111"/>
      <c r="DQG7" s="111"/>
      <c r="DQH7" s="111"/>
      <c r="DQI7" s="111"/>
      <c r="DQJ7" s="111"/>
      <c r="DQK7" s="111"/>
      <c r="DQL7" s="111"/>
      <c r="DQM7" s="111"/>
      <c r="DQN7" s="111"/>
      <c r="DQO7" s="111"/>
      <c r="DQP7" s="111"/>
      <c r="DQQ7" s="111"/>
      <c r="DQR7" s="111"/>
      <c r="DQS7" s="111"/>
      <c r="DQT7" s="111"/>
      <c r="DQU7" s="111"/>
      <c r="DQV7" s="111"/>
      <c r="DQW7" s="111"/>
      <c r="DQX7" s="111"/>
      <c r="DQY7" s="111"/>
      <c r="DQZ7" s="111"/>
      <c r="DRA7" s="111"/>
      <c r="DRB7" s="111"/>
      <c r="DRC7" s="111"/>
      <c r="DRD7" s="111"/>
      <c r="DRE7" s="111"/>
      <c r="DRF7" s="111"/>
      <c r="DRG7" s="111"/>
      <c r="DRH7" s="111"/>
      <c r="DRI7" s="111"/>
      <c r="DRJ7" s="111"/>
      <c r="DRK7" s="111"/>
      <c r="DRL7" s="111"/>
      <c r="DRM7" s="111"/>
      <c r="DRN7" s="111"/>
      <c r="DRO7" s="111"/>
      <c r="DRP7" s="111"/>
      <c r="DRQ7" s="111"/>
      <c r="DRR7" s="111"/>
      <c r="DRS7" s="111"/>
      <c r="DRT7" s="111"/>
      <c r="DRU7" s="111"/>
      <c r="DRV7" s="111"/>
      <c r="DRW7" s="111"/>
      <c r="DRX7" s="111"/>
      <c r="DRY7" s="111"/>
      <c r="DRZ7" s="111"/>
      <c r="DSA7" s="111"/>
      <c r="DSB7" s="111"/>
      <c r="DSC7" s="111"/>
      <c r="DSD7" s="111"/>
      <c r="DSE7" s="111"/>
      <c r="DSF7" s="111"/>
      <c r="DSG7" s="111"/>
      <c r="DSH7" s="111"/>
      <c r="DSI7" s="111"/>
      <c r="DSJ7" s="111"/>
      <c r="DSK7" s="111"/>
      <c r="DSL7" s="111"/>
      <c r="DSM7" s="111"/>
      <c r="DSN7" s="111"/>
      <c r="DSO7" s="111"/>
      <c r="DSP7" s="111"/>
      <c r="DSQ7" s="111"/>
      <c r="DSR7" s="111"/>
      <c r="DSS7" s="111"/>
      <c r="DST7" s="111"/>
      <c r="DSU7" s="111"/>
      <c r="DSV7" s="111"/>
      <c r="DSW7" s="111"/>
      <c r="DSX7" s="111"/>
      <c r="DSY7" s="111"/>
      <c r="DSZ7" s="111"/>
      <c r="DTA7" s="111"/>
      <c r="DTB7" s="111"/>
      <c r="DTC7" s="111"/>
      <c r="DTD7" s="111"/>
      <c r="DTE7" s="111"/>
      <c r="DTF7" s="111"/>
      <c r="DTG7" s="111"/>
      <c r="DTH7" s="111"/>
      <c r="DTI7" s="111"/>
      <c r="DTJ7" s="111"/>
      <c r="DTK7" s="111"/>
      <c r="DTL7" s="111"/>
      <c r="DTM7" s="111"/>
      <c r="DTN7" s="111"/>
      <c r="DTO7" s="111"/>
      <c r="DTP7" s="111"/>
      <c r="DTQ7" s="111"/>
      <c r="DTR7" s="111"/>
      <c r="DTS7" s="111"/>
      <c r="DTT7" s="111"/>
      <c r="DTU7" s="111"/>
      <c r="DTV7" s="111"/>
      <c r="DTW7" s="111"/>
      <c r="DTX7" s="111"/>
      <c r="DTY7" s="111"/>
      <c r="DTZ7" s="111"/>
      <c r="DUA7" s="111"/>
      <c r="DUB7" s="111"/>
      <c r="DUC7" s="111"/>
      <c r="DUD7" s="111"/>
      <c r="DUE7" s="111"/>
      <c r="DUF7" s="111"/>
      <c r="DUG7" s="111"/>
      <c r="DUH7" s="111"/>
      <c r="DUI7" s="111"/>
      <c r="DUJ7" s="111"/>
      <c r="DUK7" s="111"/>
      <c r="DUL7" s="111"/>
      <c r="DUM7" s="111"/>
      <c r="DUN7" s="111"/>
      <c r="DUO7" s="111"/>
      <c r="DUP7" s="111"/>
      <c r="DUQ7" s="111"/>
      <c r="DUR7" s="111"/>
      <c r="DUS7" s="111"/>
      <c r="DUT7" s="111"/>
      <c r="DUU7" s="111"/>
      <c r="DUV7" s="111"/>
      <c r="DUW7" s="111"/>
      <c r="DUX7" s="111"/>
      <c r="DUY7" s="111"/>
      <c r="DUZ7" s="111"/>
      <c r="DVA7" s="111"/>
      <c r="DVB7" s="111"/>
      <c r="DVC7" s="111"/>
      <c r="DVD7" s="111"/>
      <c r="DVE7" s="111"/>
      <c r="DVF7" s="111"/>
      <c r="DVG7" s="111"/>
      <c r="DVH7" s="111"/>
      <c r="DVI7" s="111"/>
      <c r="DVJ7" s="111"/>
      <c r="DVK7" s="111"/>
      <c r="DVL7" s="111"/>
      <c r="DVM7" s="111"/>
      <c r="DVN7" s="111"/>
      <c r="DVO7" s="111"/>
      <c r="DVP7" s="111"/>
      <c r="DVQ7" s="111"/>
      <c r="DVR7" s="111"/>
      <c r="DVS7" s="111"/>
      <c r="DVT7" s="111"/>
      <c r="DVU7" s="111"/>
      <c r="DVV7" s="111"/>
      <c r="DVW7" s="111"/>
      <c r="DVX7" s="111"/>
      <c r="DVY7" s="111"/>
      <c r="DVZ7" s="111"/>
      <c r="DWA7" s="111"/>
      <c r="DWB7" s="111"/>
      <c r="DWC7" s="111"/>
      <c r="DWD7" s="111"/>
      <c r="DWE7" s="111"/>
      <c r="DWF7" s="111"/>
      <c r="DWG7" s="111"/>
      <c r="DWH7" s="111"/>
      <c r="DWI7" s="111"/>
      <c r="DWJ7" s="111"/>
      <c r="DWK7" s="111"/>
      <c r="DWL7" s="111"/>
      <c r="DWM7" s="111"/>
      <c r="DWN7" s="111"/>
      <c r="DWO7" s="111"/>
      <c r="DWP7" s="111"/>
      <c r="DWQ7" s="111"/>
      <c r="DWR7" s="111"/>
      <c r="DWS7" s="111"/>
      <c r="DWT7" s="111"/>
      <c r="DWU7" s="111"/>
      <c r="DWV7" s="111"/>
      <c r="DWW7" s="111"/>
      <c r="DWX7" s="111"/>
      <c r="DWY7" s="111"/>
      <c r="DWZ7" s="111"/>
      <c r="DXA7" s="111"/>
      <c r="DXB7" s="111"/>
      <c r="DXC7" s="111"/>
      <c r="DXD7" s="111"/>
      <c r="DXE7" s="111"/>
      <c r="DXF7" s="111"/>
      <c r="DXG7" s="111"/>
      <c r="DXH7" s="111"/>
      <c r="DXI7" s="111"/>
      <c r="DXJ7" s="111"/>
      <c r="DXK7" s="111"/>
      <c r="DXL7" s="111"/>
      <c r="DXM7" s="111"/>
      <c r="DXN7" s="111"/>
      <c r="DXO7" s="111"/>
      <c r="DXP7" s="111"/>
      <c r="DXQ7" s="111"/>
      <c r="DXR7" s="111"/>
      <c r="DXS7" s="111"/>
      <c r="DXT7" s="111"/>
      <c r="DXU7" s="111"/>
      <c r="DXV7" s="111"/>
      <c r="DXW7" s="111"/>
      <c r="DXX7" s="111"/>
      <c r="DXY7" s="111"/>
      <c r="DXZ7" s="111"/>
      <c r="DYA7" s="111"/>
      <c r="DYB7" s="111"/>
      <c r="DYC7" s="111"/>
      <c r="DYD7" s="111"/>
      <c r="DYE7" s="111"/>
      <c r="DYF7" s="111"/>
      <c r="DYG7" s="111"/>
      <c r="DYH7" s="111"/>
      <c r="DYI7" s="111"/>
      <c r="DYJ7" s="111"/>
      <c r="DYK7" s="111"/>
      <c r="DYL7" s="111"/>
      <c r="DYM7" s="111"/>
      <c r="DYN7" s="111"/>
      <c r="DYO7" s="111"/>
      <c r="DYP7" s="111"/>
      <c r="DYQ7" s="111"/>
      <c r="DYR7" s="111"/>
      <c r="DYS7" s="111"/>
      <c r="DYT7" s="111"/>
      <c r="DYU7" s="111"/>
      <c r="DYV7" s="111"/>
      <c r="DYW7" s="111"/>
      <c r="DYX7" s="111"/>
      <c r="DYY7" s="111"/>
      <c r="DYZ7" s="111"/>
      <c r="DZA7" s="111"/>
      <c r="DZB7" s="111"/>
      <c r="DZC7" s="111"/>
      <c r="DZD7" s="111"/>
      <c r="DZE7" s="111"/>
      <c r="DZF7" s="111"/>
      <c r="DZG7" s="111"/>
      <c r="DZH7" s="111"/>
      <c r="DZI7" s="111"/>
      <c r="DZJ7" s="111"/>
      <c r="DZK7" s="111"/>
      <c r="DZL7" s="111"/>
      <c r="DZM7" s="111"/>
      <c r="DZN7" s="111"/>
      <c r="DZO7" s="111"/>
      <c r="DZP7" s="111"/>
      <c r="DZQ7" s="111"/>
      <c r="DZR7" s="111"/>
      <c r="DZS7" s="111"/>
      <c r="DZT7" s="111"/>
      <c r="DZU7" s="111"/>
      <c r="DZV7" s="111"/>
      <c r="DZW7" s="111"/>
      <c r="DZX7" s="111"/>
      <c r="DZY7" s="111"/>
      <c r="DZZ7" s="111"/>
      <c r="EAA7" s="111"/>
      <c r="EAB7" s="111"/>
      <c r="EAC7" s="111"/>
      <c r="EAD7" s="111"/>
      <c r="EAE7" s="111"/>
      <c r="EAF7" s="111"/>
      <c r="EAG7" s="111"/>
      <c r="EAH7" s="111"/>
      <c r="EAI7" s="111"/>
      <c r="EAJ7" s="111"/>
      <c r="EAK7" s="111"/>
      <c r="EAL7" s="111"/>
      <c r="EAM7" s="111"/>
      <c r="EAN7" s="111"/>
      <c r="EAO7" s="111"/>
      <c r="EAP7" s="111"/>
      <c r="EAQ7" s="111"/>
      <c r="EAR7" s="111"/>
      <c r="EAS7" s="111"/>
      <c r="EAT7" s="111"/>
      <c r="EAU7" s="111"/>
      <c r="EAV7" s="111"/>
      <c r="EAW7" s="111"/>
      <c r="EAX7" s="111"/>
      <c r="EAY7" s="111"/>
      <c r="EAZ7" s="111"/>
      <c r="EBA7" s="111"/>
      <c r="EBB7" s="111"/>
      <c r="EBC7" s="111"/>
      <c r="EBD7" s="111"/>
      <c r="EBE7" s="111"/>
      <c r="EBF7" s="111"/>
      <c r="EBG7" s="111"/>
      <c r="EBH7" s="111"/>
      <c r="EBI7" s="111"/>
      <c r="EBJ7" s="111"/>
      <c r="EBK7" s="111"/>
      <c r="EBL7" s="111"/>
      <c r="EBM7" s="111"/>
      <c r="EBN7" s="111"/>
      <c r="EBO7" s="111"/>
      <c r="EBP7" s="111"/>
      <c r="EBQ7" s="111"/>
      <c r="EBR7" s="111"/>
      <c r="EBS7" s="111"/>
      <c r="EBT7" s="111"/>
      <c r="EBU7" s="111"/>
      <c r="EBV7" s="111"/>
      <c r="EBW7" s="111"/>
      <c r="EBX7" s="111"/>
      <c r="EBY7" s="111"/>
      <c r="EBZ7" s="111"/>
      <c r="ECA7" s="111"/>
      <c r="ECB7" s="111"/>
      <c r="ECC7" s="111"/>
      <c r="ECD7" s="111"/>
      <c r="ECE7" s="111"/>
      <c r="ECF7" s="111"/>
      <c r="ECG7" s="111"/>
      <c r="ECH7" s="111"/>
      <c r="ECI7" s="111"/>
      <c r="ECJ7" s="111"/>
      <c r="ECK7" s="111"/>
      <c r="ECL7" s="111"/>
      <c r="ECM7" s="111"/>
      <c r="ECN7" s="111"/>
      <c r="ECO7" s="111"/>
      <c r="ECP7" s="111"/>
      <c r="ECQ7" s="111"/>
      <c r="ECR7" s="111"/>
      <c r="ECS7" s="111"/>
      <c r="ECT7" s="111"/>
      <c r="ECU7" s="111"/>
      <c r="ECV7" s="111"/>
      <c r="ECW7" s="111"/>
      <c r="ECX7" s="111"/>
      <c r="ECY7" s="111"/>
      <c r="ECZ7" s="111"/>
      <c r="EDA7" s="111"/>
      <c r="EDB7" s="111"/>
      <c r="EDC7" s="111"/>
      <c r="EDD7" s="111"/>
      <c r="EDE7" s="111"/>
      <c r="EDF7" s="111"/>
      <c r="EDG7" s="111"/>
      <c r="EDH7" s="111"/>
      <c r="EDI7" s="111"/>
      <c r="EDJ7" s="111"/>
      <c r="EDK7" s="111"/>
      <c r="EDL7" s="111"/>
      <c r="EDM7" s="111"/>
      <c r="EDN7" s="111"/>
      <c r="EDO7" s="111"/>
      <c r="EDP7" s="111"/>
      <c r="EDQ7" s="111"/>
      <c r="EDR7" s="111"/>
      <c r="EDS7" s="111"/>
      <c r="EDT7" s="111"/>
      <c r="EDU7" s="111"/>
      <c r="EDV7" s="111"/>
      <c r="EDW7" s="111"/>
      <c r="EDX7" s="111"/>
      <c r="EDY7" s="111"/>
      <c r="EDZ7" s="111"/>
      <c r="EEA7" s="111"/>
      <c r="EEB7" s="111"/>
      <c r="EEC7" s="111"/>
      <c r="EED7" s="111"/>
      <c r="EEE7" s="111"/>
      <c r="EEF7" s="111"/>
      <c r="EEG7" s="111"/>
      <c r="EEH7" s="111"/>
      <c r="EEI7" s="111"/>
      <c r="EEJ7" s="111"/>
      <c r="EEK7" s="111"/>
      <c r="EEL7" s="111"/>
      <c r="EEM7" s="111"/>
      <c r="EEN7" s="111"/>
      <c r="EEO7" s="111"/>
      <c r="EEP7" s="111"/>
      <c r="EEQ7" s="111"/>
      <c r="EER7" s="111"/>
      <c r="EES7" s="111"/>
      <c r="EET7" s="111"/>
      <c r="EEU7" s="111"/>
      <c r="EEV7" s="111"/>
      <c r="EEW7" s="111"/>
      <c r="EEX7" s="111"/>
      <c r="EEY7" s="111"/>
      <c r="EEZ7" s="111"/>
      <c r="EFA7" s="111"/>
      <c r="EFB7" s="111"/>
      <c r="EFC7" s="111"/>
      <c r="EFD7" s="111"/>
      <c r="EFE7" s="111"/>
      <c r="EFF7" s="111"/>
      <c r="EFG7" s="111"/>
      <c r="EFH7" s="111"/>
      <c r="EFI7" s="111"/>
      <c r="EFJ7" s="111"/>
      <c r="EFK7" s="111"/>
      <c r="EFL7" s="111"/>
      <c r="EFM7" s="111"/>
      <c r="EFN7" s="111"/>
      <c r="EFO7" s="111"/>
      <c r="EFP7" s="111"/>
      <c r="EFQ7" s="111"/>
      <c r="EFR7" s="111"/>
      <c r="EFS7" s="111"/>
      <c r="EFT7" s="111"/>
      <c r="EFU7" s="111"/>
      <c r="EFV7" s="111"/>
      <c r="EFW7" s="111"/>
      <c r="EFX7" s="111"/>
      <c r="EFY7" s="111"/>
      <c r="EFZ7" s="111"/>
      <c r="EGA7" s="111"/>
      <c r="EGB7" s="111"/>
      <c r="EGC7" s="111"/>
      <c r="EGD7" s="111"/>
      <c r="EGE7" s="111"/>
      <c r="EGF7" s="111"/>
      <c r="EGG7" s="111"/>
      <c r="EGH7" s="111"/>
      <c r="EGI7" s="111"/>
      <c r="EGJ7" s="111"/>
      <c r="EGK7" s="111"/>
      <c r="EGL7" s="111"/>
      <c r="EGM7" s="111"/>
      <c r="EGN7" s="111"/>
      <c r="EGO7" s="111"/>
      <c r="EGP7" s="111"/>
      <c r="EGQ7" s="111"/>
      <c r="EGR7" s="111"/>
      <c r="EGS7" s="111"/>
      <c r="EGT7" s="111"/>
      <c r="EGU7" s="111"/>
      <c r="EGV7" s="111"/>
      <c r="EGW7" s="111"/>
      <c r="EGX7" s="111"/>
      <c r="EGY7" s="111"/>
      <c r="EGZ7" s="111"/>
      <c r="EHA7" s="111"/>
      <c r="EHB7" s="111"/>
      <c r="EHC7" s="111"/>
      <c r="EHD7" s="111"/>
      <c r="EHE7" s="111"/>
      <c r="EHF7" s="111"/>
      <c r="EHG7" s="111"/>
      <c r="EHH7" s="111"/>
      <c r="EHI7" s="111"/>
      <c r="EHJ7" s="111"/>
      <c r="EHK7" s="111"/>
      <c r="EHL7" s="111"/>
      <c r="EHM7" s="111"/>
      <c r="EHN7" s="111"/>
      <c r="EHO7" s="111"/>
      <c r="EHP7" s="111"/>
      <c r="EHQ7" s="111"/>
      <c r="EHR7" s="111"/>
      <c r="EHS7" s="111"/>
      <c r="EHT7" s="111"/>
      <c r="EHU7" s="111"/>
      <c r="EHV7" s="111"/>
      <c r="EHW7" s="111"/>
      <c r="EHX7" s="111"/>
      <c r="EHY7" s="111"/>
      <c r="EHZ7" s="111"/>
      <c r="EIA7" s="111"/>
      <c r="EIB7" s="111"/>
      <c r="EIC7" s="111"/>
      <c r="EID7" s="111"/>
      <c r="EIE7" s="111"/>
      <c r="EIF7" s="111"/>
      <c r="EIG7" s="111"/>
      <c r="EIH7" s="111"/>
      <c r="EII7" s="111"/>
      <c r="EIJ7" s="111"/>
      <c r="EIK7" s="111"/>
      <c r="EIL7" s="111"/>
      <c r="EIM7" s="111"/>
      <c r="EIN7" s="111"/>
      <c r="EIO7" s="111"/>
      <c r="EIP7" s="111"/>
      <c r="EIQ7" s="111"/>
      <c r="EIR7" s="111"/>
      <c r="EIS7" s="111"/>
      <c r="EIT7" s="111"/>
      <c r="EIU7" s="111"/>
      <c r="EIV7" s="111"/>
      <c r="EIW7" s="111"/>
      <c r="EIX7" s="111"/>
      <c r="EIY7" s="111"/>
      <c r="EIZ7" s="111"/>
      <c r="EJA7" s="111"/>
      <c r="EJB7" s="111"/>
      <c r="EJC7" s="111"/>
      <c r="EJD7" s="111"/>
      <c r="EJE7" s="111"/>
      <c r="EJF7" s="111"/>
      <c r="EJG7" s="111"/>
      <c r="EJH7" s="111"/>
      <c r="EJI7" s="111"/>
      <c r="EJJ7" s="111"/>
      <c r="EJK7" s="111"/>
      <c r="EJL7" s="111"/>
      <c r="EJM7" s="111"/>
      <c r="EJN7" s="111"/>
      <c r="EJO7" s="111"/>
      <c r="EJP7" s="111"/>
      <c r="EJQ7" s="111"/>
      <c r="EJR7" s="111"/>
      <c r="EJS7" s="111"/>
      <c r="EJT7" s="111"/>
      <c r="EJU7" s="111"/>
      <c r="EJV7" s="111"/>
      <c r="EJW7" s="111"/>
      <c r="EJX7" s="111"/>
      <c r="EJY7" s="111"/>
      <c r="EJZ7" s="111"/>
      <c r="EKA7" s="111"/>
      <c r="EKB7" s="111"/>
      <c r="EKC7" s="111"/>
      <c r="EKD7" s="111"/>
      <c r="EKE7" s="111"/>
      <c r="EKF7" s="111"/>
      <c r="EKG7" s="111"/>
      <c r="EKH7" s="111"/>
      <c r="EKI7" s="111"/>
      <c r="EKJ7" s="111"/>
      <c r="EKK7" s="111"/>
      <c r="EKL7" s="111"/>
      <c r="EKM7" s="111"/>
      <c r="EKN7" s="111"/>
      <c r="EKO7" s="111"/>
      <c r="EKP7" s="111"/>
      <c r="EKQ7" s="111"/>
      <c r="EKR7" s="111"/>
      <c r="EKS7" s="111"/>
      <c r="EKT7" s="111"/>
      <c r="EKU7" s="111"/>
      <c r="EKV7" s="111"/>
      <c r="EKW7" s="111"/>
      <c r="EKX7" s="111"/>
      <c r="EKY7" s="111"/>
      <c r="EKZ7" s="111"/>
      <c r="ELA7" s="111"/>
      <c r="ELB7" s="111"/>
      <c r="ELC7" s="111"/>
      <c r="ELD7" s="111"/>
      <c r="ELE7" s="111"/>
      <c r="ELF7" s="111"/>
      <c r="ELG7" s="111"/>
      <c r="ELH7" s="111"/>
      <c r="ELI7" s="111"/>
      <c r="ELJ7" s="111"/>
      <c r="ELK7" s="111"/>
      <c r="ELL7" s="111"/>
      <c r="ELM7" s="111"/>
      <c r="ELN7" s="111"/>
      <c r="ELO7" s="111"/>
      <c r="ELP7" s="111"/>
      <c r="ELQ7" s="111"/>
      <c r="ELR7" s="111"/>
      <c r="ELS7" s="111"/>
      <c r="ELT7" s="111"/>
      <c r="ELU7" s="111"/>
      <c r="ELV7" s="111"/>
      <c r="ELW7" s="111"/>
      <c r="ELX7" s="111"/>
      <c r="ELY7" s="111"/>
      <c r="ELZ7" s="111"/>
      <c r="EMA7" s="111"/>
      <c r="EMB7" s="111"/>
      <c r="EMC7" s="111"/>
      <c r="EMD7" s="111"/>
      <c r="EME7" s="111"/>
      <c r="EMF7" s="111"/>
      <c r="EMG7" s="111"/>
      <c r="EMH7" s="111"/>
      <c r="EMI7" s="111"/>
      <c r="EMJ7" s="111"/>
      <c r="EMK7" s="111"/>
      <c r="EML7" s="111"/>
      <c r="EMM7" s="111"/>
      <c r="EMN7" s="111"/>
      <c r="EMO7" s="111"/>
      <c r="EMP7" s="111"/>
      <c r="EMQ7" s="111"/>
      <c r="EMR7" s="111"/>
      <c r="EMS7" s="111"/>
      <c r="EMT7" s="111"/>
      <c r="EMU7" s="111"/>
      <c r="EMV7" s="111"/>
      <c r="EMW7" s="111"/>
      <c r="EMX7" s="111"/>
      <c r="EMY7" s="111"/>
      <c r="EMZ7" s="111"/>
      <c r="ENA7" s="111"/>
      <c r="ENB7" s="111"/>
      <c r="ENC7" s="111"/>
      <c r="END7" s="111"/>
      <c r="ENE7" s="111"/>
      <c r="ENF7" s="111"/>
      <c r="ENG7" s="111"/>
      <c r="ENH7" s="111"/>
      <c r="ENI7" s="111"/>
      <c r="ENJ7" s="111"/>
      <c r="ENK7" s="111"/>
      <c r="ENL7" s="111"/>
      <c r="ENM7" s="111"/>
      <c r="ENN7" s="111"/>
      <c r="ENO7" s="111"/>
      <c r="ENP7" s="111"/>
      <c r="ENQ7" s="111"/>
      <c r="ENR7" s="111"/>
      <c r="ENS7" s="111"/>
      <c r="ENT7" s="111"/>
      <c r="ENU7" s="111"/>
      <c r="ENV7" s="111"/>
      <c r="ENW7" s="111"/>
      <c r="ENX7" s="111"/>
      <c r="ENY7" s="111"/>
      <c r="ENZ7" s="111"/>
      <c r="EOA7" s="111"/>
      <c r="EOB7" s="111"/>
      <c r="EOC7" s="111"/>
      <c r="EOD7" s="111"/>
      <c r="EOE7" s="111"/>
      <c r="EOF7" s="111"/>
      <c r="EOG7" s="111"/>
      <c r="EOH7" s="111"/>
      <c r="EOI7" s="111"/>
      <c r="EOJ7" s="111"/>
      <c r="EOK7" s="111"/>
      <c r="EOL7" s="111"/>
      <c r="EOM7" s="111"/>
      <c r="EON7" s="111"/>
      <c r="EOO7" s="111"/>
      <c r="EOP7" s="111"/>
      <c r="EOQ7" s="111"/>
      <c r="EOR7" s="111"/>
      <c r="EOS7" s="111"/>
      <c r="EOT7" s="111"/>
      <c r="EOU7" s="111"/>
      <c r="EOV7" s="111"/>
      <c r="EOW7" s="111"/>
      <c r="EOX7" s="111"/>
      <c r="EOY7" s="111"/>
      <c r="EOZ7" s="111"/>
      <c r="EPA7" s="111"/>
      <c r="EPB7" s="111"/>
      <c r="EPC7" s="111"/>
      <c r="EPD7" s="111"/>
      <c r="EPE7" s="111"/>
      <c r="EPF7" s="111"/>
      <c r="EPG7" s="111"/>
      <c r="EPH7" s="111"/>
      <c r="EPI7" s="111"/>
      <c r="EPJ7" s="111"/>
      <c r="EPK7" s="111"/>
      <c r="EPL7" s="111"/>
      <c r="EPM7" s="111"/>
      <c r="EPN7" s="111"/>
      <c r="EPO7" s="111"/>
      <c r="EPP7" s="111"/>
      <c r="EPQ7" s="111"/>
      <c r="EPR7" s="111"/>
      <c r="EPS7" s="111"/>
      <c r="EPT7" s="111"/>
      <c r="EPU7" s="111"/>
      <c r="EPV7" s="111"/>
      <c r="EPW7" s="111"/>
      <c r="EPX7" s="111"/>
      <c r="EPY7" s="111"/>
      <c r="EPZ7" s="111"/>
      <c r="EQA7" s="111"/>
      <c r="EQB7" s="111"/>
      <c r="EQC7" s="111"/>
      <c r="EQD7" s="111"/>
      <c r="EQE7" s="111"/>
      <c r="EQF7" s="111"/>
      <c r="EQG7" s="111"/>
      <c r="EQH7" s="111"/>
      <c r="EQI7" s="111"/>
      <c r="EQJ7" s="111"/>
      <c r="EQK7" s="111"/>
      <c r="EQL7" s="111"/>
      <c r="EQM7" s="111"/>
      <c r="EQN7" s="111"/>
      <c r="EQO7" s="111"/>
      <c r="EQP7" s="111"/>
      <c r="EQQ7" s="111"/>
      <c r="EQR7" s="111"/>
      <c r="EQS7" s="111"/>
      <c r="EQT7" s="111"/>
      <c r="EQU7" s="111"/>
      <c r="EQV7" s="111"/>
      <c r="EQW7" s="111"/>
      <c r="EQX7" s="111"/>
      <c r="EQY7" s="111"/>
      <c r="EQZ7" s="111"/>
      <c r="ERA7" s="111"/>
      <c r="ERB7" s="111"/>
      <c r="ERC7" s="111"/>
      <c r="ERD7" s="111"/>
      <c r="ERE7" s="111"/>
      <c r="ERF7" s="111"/>
      <c r="ERG7" s="111"/>
      <c r="ERH7" s="111"/>
      <c r="ERI7" s="111"/>
      <c r="ERJ7" s="111"/>
      <c r="ERK7" s="111"/>
      <c r="ERL7" s="111"/>
      <c r="ERM7" s="111"/>
      <c r="ERN7" s="111"/>
      <c r="ERO7" s="111"/>
      <c r="ERP7" s="111"/>
      <c r="ERQ7" s="111"/>
      <c r="ERR7" s="111"/>
      <c r="ERS7" s="111"/>
      <c r="ERT7" s="111"/>
      <c r="ERU7" s="111"/>
      <c r="ERV7" s="111"/>
      <c r="ERW7" s="111"/>
      <c r="ERX7" s="111"/>
      <c r="ERY7" s="111"/>
      <c r="ERZ7" s="111"/>
      <c r="ESA7" s="111"/>
      <c r="ESB7" s="111"/>
      <c r="ESC7" s="111"/>
      <c r="ESD7" s="111"/>
      <c r="ESE7" s="111"/>
      <c r="ESF7" s="111"/>
      <c r="ESG7" s="111"/>
      <c r="ESH7" s="111"/>
      <c r="ESI7" s="111"/>
      <c r="ESJ7" s="111"/>
      <c r="ESK7" s="111"/>
      <c r="ESL7" s="111"/>
      <c r="ESM7" s="111"/>
      <c r="ESN7" s="111"/>
      <c r="ESO7" s="111"/>
      <c r="ESP7" s="111"/>
      <c r="ESQ7" s="111"/>
      <c r="ESR7" s="111"/>
      <c r="ESS7" s="111"/>
      <c r="EST7" s="111"/>
      <c r="ESU7" s="111"/>
      <c r="ESV7" s="111"/>
      <c r="ESW7" s="111"/>
      <c r="ESX7" s="111"/>
      <c r="ESY7" s="111"/>
      <c r="ESZ7" s="111"/>
      <c r="ETA7" s="111"/>
      <c r="ETB7" s="111"/>
      <c r="ETC7" s="111"/>
      <c r="ETD7" s="111"/>
      <c r="ETE7" s="111"/>
      <c r="ETF7" s="111"/>
      <c r="ETG7" s="111"/>
      <c r="ETH7" s="111"/>
      <c r="ETI7" s="111"/>
      <c r="ETJ7" s="111"/>
      <c r="ETK7" s="111"/>
      <c r="ETL7" s="111"/>
      <c r="ETM7" s="111"/>
      <c r="ETN7" s="111"/>
      <c r="ETO7" s="111"/>
      <c r="ETP7" s="111"/>
      <c r="ETQ7" s="111"/>
      <c r="ETR7" s="111"/>
      <c r="ETS7" s="111"/>
      <c r="ETT7" s="111"/>
      <c r="ETU7" s="111"/>
      <c r="ETV7" s="111"/>
      <c r="ETW7" s="111"/>
      <c r="ETX7" s="111"/>
      <c r="ETY7" s="111"/>
      <c r="ETZ7" s="111"/>
      <c r="EUA7" s="111"/>
      <c r="EUB7" s="111"/>
      <c r="EUC7" s="111"/>
      <c r="EUD7" s="111"/>
      <c r="EUE7" s="111"/>
      <c r="EUF7" s="111"/>
      <c r="EUG7" s="111"/>
      <c r="EUH7" s="111"/>
      <c r="EUI7" s="111"/>
      <c r="EUJ7" s="111"/>
      <c r="EUK7" s="111"/>
      <c r="EUL7" s="111"/>
      <c r="EUM7" s="111"/>
      <c r="EUN7" s="111"/>
      <c r="EUO7" s="111"/>
      <c r="EUP7" s="111"/>
      <c r="EUQ7" s="111"/>
      <c r="EUR7" s="111"/>
      <c r="EUS7" s="111"/>
      <c r="EUT7" s="111"/>
      <c r="EUU7" s="111"/>
      <c r="EUV7" s="111"/>
      <c r="EUW7" s="111"/>
      <c r="EUX7" s="111"/>
      <c r="EUY7" s="111"/>
      <c r="EUZ7" s="111"/>
      <c r="EVA7" s="111"/>
      <c r="EVB7" s="111"/>
      <c r="EVC7" s="111"/>
      <c r="EVD7" s="111"/>
      <c r="EVE7" s="111"/>
      <c r="EVF7" s="111"/>
      <c r="EVG7" s="111"/>
      <c r="EVH7" s="111"/>
      <c r="EVI7" s="111"/>
      <c r="EVJ7" s="111"/>
      <c r="EVK7" s="111"/>
      <c r="EVL7" s="111"/>
      <c r="EVM7" s="111"/>
      <c r="EVN7" s="111"/>
      <c r="EVO7" s="111"/>
      <c r="EVP7" s="111"/>
      <c r="EVQ7" s="111"/>
      <c r="EVR7" s="111"/>
      <c r="EVS7" s="111"/>
      <c r="EVT7" s="111"/>
      <c r="EVU7" s="111"/>
      <c r="EVV7" s="111"/>
      <c r="EVW7" s="111"/>
      <c r="EVX7" s="111"/>
      <c r="EVY7" s="111"/>
      <c r="EVZ7" s="111"/>
      <c r="EWA7" s="111"/>
      <c r="EWB7" s="111"/>
      <c r="EWC7" s="111"/>
      <c r="EWD7" s="111"/>
      <c r="EWE7" s="111"/>
      <c r="EWF7" s="111"/>
      <c r="EWG7" s="111"/>
      <c r="EWH7" s="111"/>
      <c r="EWI7" s="111"/>
      <c r="EWJ7" s="111"/>
      <c r="EWK7" s="111"/>
      <c r="EWL7" s="111"/>
      <c r="EWM7" s="111"/>
      <c r="EWN7" s="111"/>
      <c r="EWO7" s="111"/>
      <c r="EWP7" s="111"/>
      <c r="EWQ7" s="111"/>
      <c r="EWR7" s="111"/>
      <c r="EWS7" s="111"/>
      <c r="EWT7" s="111"/>
      <c r="EWU7" s="111"/>
      <c r="EWV7" s="111"/>
      <c r="EWW7" s="111"/>
      <c r="EWX7" s="111"/>
      <c r="EWY7" s="111"/>
      <c r="EWZ7" s="111"/>
      <c r="EXA7" s="111"/>
      <c r="EXB7" s="111"/>
      <c r="EXC7" s="111"/>
      <c r="EXD7" s="111"/>
      <c r="EXE7" s="111"/>
      <c r="EXF7" s="111"/>
      <c r="EXG7" s="111"/>
      <c r="EXH7" s="111"/>
      <c r="EXI7" s="111"/>
      <c r="EXJ7" s="111"/>
      <c r="EXK7" s="111"/>
      <c r="EXL7" s="111"/>
      <c r="EXM7" s="111"/>
      <c r="EXN7" s="111"/>
      <c r="EXO7" s="111"/>
      <c r="EXP7" s="111"/>
      <c r="EXQ7" s="111"/>
      <c r="EXR7" s="111"/>
      <c r="EXS7" s="111"/>
      <c r="EXT7" s="111"/>
      <c r="EXU7" s="111"/>
      <c r="EXV7" s="111"/>
      <c r="EXW7" s="111"/>
      <c r="EXX7" s="111"/>
      <c r="EXY7" s="111"/>
      <c r="EXZ7" s="111"/>
      <c r="EYA7" s="111"/>
      <c r="EYB7" s="111"/>
      <c r="EYC7" s="111"/>
      <c r="EYD7" s="111"/>
      <c r="EYE7" s="111"/>
      <c r="EYF7" s="111"/>
      <c r="EYG7" s="111"/>
      <c r="EYH7" s="111"/>
      <c r="EYI7" s="111"/>
      <c r="EYJ7" s="111"/>
      <c r="EYK7" s="111"/>
      <c r="EYL7" s="111"/>
      <c r="EYM7" s="111"/>
      <c r="EYN7" s="111"/>
      <c r="EYO7" s="111"/>
      <c r="EYP7" s="111"/>
      <c r="EYQ7" s="111"/>
      <c r="EYR7" s="111"/>
      <c r="EYS7" s="111"/>
      <c r="EYT7" s="111"/>
      <c r="EYU7" s="111"/>
      <c r="EYV7" s="111"/>
      <c r="EYW7" s="111"/>
      <c r="EYX7" s="111"/>
      <c r="EYY7" s="111"/>
      <c r="EYZ7" s="111"/>
      <c r="EZA7" s="111"/>
      <c r="EZB7" s="111"/>
      <c r="EZC7" s="111"/>
      <c r="EZD7" s="111"/>
      <c r="EZE7" s="111"/>
      <c r="EZF7" s="111"/>
      <c r="EZG7" s="111"/>
      <c r="EZH7" s="111"/>
      <c r="EZI7" s="111"/>
      <c r="EZJ7" s="111"/>
      <c r="EZK7" s="111"/>
      <c r="EZL7" s="111"/>
      <c r="EZM7" s="111"/>
      <c r="EZN7" s="111"/>
      <c r="EZO7" s="111"/>
      <c r="EZP7" s="111"/>
      <c r="EZQ7" s="111"/>
      <c r="EZR7" s="111"/>
      <c r="EZS7" s="111"/>
      <c r="EZT7" s="111"/>
      <c r="EZU7" s="111"/>
      <c r="EZV7" s="111"/>
      <c r="EZW7" s="111"/>
      <c r="EZX7" s="111"/>
      <c r="EZY7" s="111"/>
      <c r="EZZ7" s="111"/>
      <c r="FAA7" s="111"/>
      <c r="FAB7" s="111"/>
      <c r="FAC7" s="111"/>
      <c r="FAD7" s="111"/>
      <c r="FAE7" s="111"/>
      <c r="FAF7" s="111"/>
      <c r="FAG7" s="111"/>
      <c r="FAH7" s="111"/>
      <c r="FAI7" s="111"/>
      <c r="FAJ7" s="111"/>
      <c r="FAK7" s="111"/>
      <c r="FAL7" s="111"/>
      <c r="FAM7" s="111"/>
      <c r="FAN7" s="111"/>
      <c r="FAO7" s="111"/>
      <c r="FAP7" s="111"/>
      <c r="FAQ7" s="111"/>
      <c r="FAR7" s="111"/>
      <c r="FAS7" s="111"/>
      <c r="FAT7" s="111"/>
      <c r="FAU7" s="111"/>
      <c r="FAV7" s="111"/>
      <c r="FAW7" s="111"/>
      <c r="FAX7" s="111"/>
      <c r="FAY7" s="111"/>
      <c r="FAZ7" s="111"/>
      <c r="FBA7" s="111"/>
      <c r="FBB7" s="111"/>
      <c r="FBC7" s="111"/>
      <c r="FBD7" s="111"/>
      <c r="FBE7" s="111"/>
      <c r="FBF7" s="111"/>
      <c r="FBG7" s="111"/>
      <c r="FBH7" s="111"/>
      <c r="FBI7" s="111"/>
      <c r="FBJ7" s="111"/>
      <c r="FBK7" s="111"/>
      <c r="FBL7" s="111"/>
      <c r="FBM7" s="111"/>
      <c r="FBN7" s="111"/>
      <c r="FBO7" s="111"/>
      <c r="FBP7" s="111"/>
      <c r="FBQ7" s="111"/>
      <c r="FBR7" s="111"/>
      <c r="FBS7" s="111"/>
      <c r="FBT7" s="111"/>
      <c r="FBU7" s="111"/>
      <c r="FBV7" s="111"/>
      <c r="FBW7" s="111"/>
      <c r="FBX7" s="111"/>
      <c r="FBY7" s="111"/>
      <c r="FBZ7" s="111"/>
      <c r="FCA7" s="111"/>
      <c r="FCB7" s="111"/>
      <c r="FCC7" s="111"/>
      <c r="FCD7" s="111"/>
      <c r="FCE7" s="111"/>
      <c r="FCF7" s="111"/>
      <c r="FCG7" s="111"/>
      <c r="FCH7" s="111"/>
      <c r="FCI7" s="111"/>
      <c r="FCJ7" s="111"/>
      <c r="FCK7" s="111"/>
      <c r="FCL7" s="111"/>
      <c r="FCM7" s="111"/>
      <c r="FCN7" s="111"/>
      <c r="FCO7" s="111"/>
      <c r="FCP7" s="111"/>
      <c r="FCQ7" s="111"/>
      <c r="FCR7" s="111"/>
      <c r="FCS7" s="111"/>
      <c r="FCT7" s="111"/>
      <c r="FCU7" s="111"/>
      <c r="FCV7" s="111"/>
      <c r="FCW7" s="111"/>
      <c r="FCX7" s="111"/>
      <c r="FCY7" s="111"/>
      <c r="FCZ7" s="111"/>
      <c r="FDA7" s="111"/>
      <c r="FDB7" s="111"/>
      <c r="FDC7" s="111"/>
      <c r="FDD7" s="111"/>
      <c r="FDE7" s="111"/>
      <c r="FDF7" s="111"/>
      <c r="FDG7" s="111"/>
      <c r="FDH7" s="111"/>
      <c r="FDI7" s="111"/>
      <c r="FDJ7" s="111"/>
      <c r="FDK7" s="111"/>
      <c r="FDL7" s="111"/>
      <c r="FDM7" s="111"/>
      <c r="FDN7" s="111"/>
      <c r="FDO7" s="111"/>
      <c r="FDP7" s="111"/>
      <c r="FDQ7" s="111"/>
      <c r="FDR7" s="111"/>
      <c r="FDS7" s="111"/>
      <c r="FDT7" s="111"/>
      <c r="FDU7" s="111"/>
      <c r="FDV7" s="111"/>
      <c r="FDW7" s="111"/>
      <c r="FDX7" s="111"/>
      <c r="FDY7" s="111"/>
      <c r="FDZ7" s="111"/>
      <c r="FEA7" s="111"/>
      <c r="FEB7" s="111"/>
      <c r="FEC7" s="111"/>
      <c r="FED7" s="111"/>
      <c r="FEE7" s="111"/>
      <c r="FEF7" s="111"/>
      <c r="FEG7" s="111"/>
      <c r="FEH7" s="111"/>
      <c r="FEI7" s="111"/>
      <c r="FEJ7" s="111"/>
      <c r="FEK7" s="111"/>
      <c r="FEL7" s="111"/>
      <c r="FEM7" s="111"/>
      <c r="FEN7" s="111"/>
      <c r="FEO7" s="111"/>
      <c r="FEP7" s="111"/>
      <c r="FEQ7" s="111"/>
      <c r="FER7" s="111"/>
      <c r="FES7" s="111"/>
      <c r="FET7" s="111"/>
      <c r="FEU7" s="111"/>
      <c r="FEV7" s="111"/>
      <c r="FEW7" s="111"/>
      <c r="FEX7" s="111"/>
      <c r="FEY7" s="111"/>
      <c r="FEZ7" s="111"/>
      <c r="FFA7" s="111"/>
      <c r="FFB7" s="111"/>
      <c r="FFC7" s="111"/>
      <c r="FFD7" s="111"/>
      <c r="FFE7" s="111"/>
      <c r="FFF7" s="111"/>
      <c r="FFG7" s="111"/>
      <c r="FFH7" s="111"/>
      <c r="FFI7" s="111"/>
      <c r="FFJ7" s="111"/>
      <c r="FFK7" s="111"/>
      <c r="FFL7" s="111"/>
      <c r="FFM7" s="111"/>
      <c r="FFN7" s="111"/>
      <c r="FFO7" s="111"/>
      <c r="FFP7" s="111"/>
      <c r="FFQ7" s="111"/>
      <c r="FFR7" s="111"/>
      <c r="FFS7" s="111"/>
      <c r="FFT7" s="111"/>
      <c r="FFU7" s="111"/>
      <c r="FFV7" s="111"/>
      <c r="FFW7" s="111"/>
      <c r="FFX7" s="111"/>
      <c r="FFY7" s="111"/>
      <c r="FFZ7" s="111"/>
      <c r="FGA7" s="111"/>
      <c r="FGB7" s="111"/>
      <c r="FGC7" s="111"/>
      <c r="FGD7" s="111"/>
      <c r="FGE7" s="111"/>
      <c r="FGF7" s="111"/>
      <c r="FGG7" s="111"/>
      <c r="FGH7" s="111"/>
      <c r="FGI7" s="111"/>
      <c r="FGJ7" s="111"/>
      <c r="FGK7" s="111"/>
      <c r="FGL7" s="111"/>
      <c r="FGM7" s="111"/>
      <c r="FGN7" s="111"/>
      <c r="FGO7" s="111"/>
      <c r="FGP7" s="111"/>
      <c r="FGQ7" s="111"/>
      <c r="FGR7" s="111"/>
      <c r="FGS7" s="111"/>
      <c r="FGT7" s="111"/>
      <c r="FGU7" s="111"/>
      <c r="FGV7" s="111"/>
      <c r="FGW7" s="111"/>
      <c r="FGX7" s="111"/>
      <c r="FGY7" s="111"/>
      <c r="FGZ7" s="111"/>
      <c r="FHA7" s="111"/>
      <c r="FHB7" s="111"/>
      <c r="FHC7" s="111"/>
      <c r="FHD7" s="111"/>
      <c r="FHE7" s="111"/>
      <c r="FHF7" s="111"/>
      <c r="FHG7" s="111"/>
      <c r="FHH7" s="111"/>
      <c r="FHI7" s="111"/>
      <c r="FHJ7" s="111"/>
      <c r="FHK7" s="111"/>
      <c r="FHL7" s="111"/>
      <c r="FHM7" s="111"/>
      <c r="FHN7" s="111"/>
      <c r="FHO7" s="111"/>
      <c r="FHP7" s="111"/>
      <c r="FHQ7" s="111"/>
      <c r="FHR7" s="111"/>
      <c r="FHS7" s="111"/>
      <c r="FHT7" s="111"/>
      <c r="FHU7" s="111"/>
      <c r="FHV7" s="111"/>
      <c r="FHW7" s="111"/>
      <c r="FHX7" s="111"/>
      <c r="FHY7" s="111"/>
      <c r="FHZ7" s="111"/>
      <c r="FIA7" s="111"/>
      <c r="FIB7" s="111"/>
      <c r="FIC7" s="111"/>
      <c r="FID7" s="111"/>
      <c r="FIE7" s="111"/>
      <c r="FIF7" s="111"/>
      <c r="FIG7" s="111"/>
      <c r="FIH7" s="111"/>
      <c r="FII7" s="111"/>
      <c r="FIJ7" s="111"/>
      <c r="FIK7" s="111"/>
      <c r="FIL7" s="111"/>
      <c r="FIM7" s="111"/>
      <c r="FIN7" s="111"/>
      <c r="FIO7" s="111"/>
      <c r="FIP7" s="111"/>
      <c r="FIQ7" s="111"/>
      <c r="FIR7" s="111"/>
      <c r="FIS7" s="111"/>
      <c r="FIT7" s="111"/>
      <c r="FIU7" s="111"/>
      <c r="FIV7" s="111"/>
      <c r="FIW7" s="111"/>
      <c r="FIX7" s="111"/>
      <c r="FIY7" s="111"/>
      <c r="FIZ7" s="111"/>
      <c r="FJA7" s="111"/>
      <c r="FJB7" s="111"/>
      <c r="FJC7" s="111"/>
      <c r="FJD7" s="111"/>
      <c r="FJE7" s="111"/>
      <c r="FJF7" s="111"/>
      <c r="FJG7" s="111"/>
      <c r="FJH7" s="111"/>
      <c r="FJI7" s="111"/>
      <c r="FJJ7" s="111"/>
      <c r="FJK7" s="111"/>
      <c r="FJL7" s="111"/>
      <c r="FJM7" s="111"/>
      <c r="FJN7" s="111"/>
      <c r="FJO7" s="111"/>
      <c r="FJP7" s="111"/>
      <c r="FJQ7" s="111"/>
      <c r="FJR7" s="111"/>
      <c r="FJS7" s="111"/>
      <c r="FJT7" s="111"/>
      <c r="FJU7" s="111"/>
      <c r="FJV7" s="111"/>
      <c r="FJW7" s="111"/>
      <c r="FJX7" s="111"/>
      <c r="FJY7" s="111"/>
      <c r="FJZ7" s="111"/>
      <c r="FKA7" s="111"/>
      <c r="FKB7" s="111"/>
      <c r="FKC7" s="111"/>
      <c r="FKD7" s="111"/>
      <c r="FKE7" s="111"/>
      <c r="FKF7" s="111"/>
      <c r="FKG7" s="111"/>
      <c r="FKH7" s="111"/>
      <c r="FKI7" s="111"/>
      <c r="FKJ7" s="111"/>
      <c r="FKK7" s="111"/>
      <c r="FKL7" s="111"/>
      <c r="FKM7" s="111"/>
      <c r="FKN7" s="111"/>
      <c r="FKO7" s="111"/>
      <c r="FKP7" s="111"/>
      <c r="FKQ7" s="111"/>
      <c r="FKR7" s="111"/>
      <c r="FKS7" s="111"/>
      <c r="FKT7" s="111"/>
      <c r="FKU7" s="111"/>
      <c r="FKV7" s="111"/>
      <c r="FKW7" s="111"/>
      <c r="FKX7" s="111"/>
      <c r="FKY7" s="111"/>
      <c r="FKZ7" s="111"/>
      <c r="FLA7" s="111"/>
      <c r="FLB7" s="111"/>
      <c r="FLC7" s="111"/>
      <c r="FLD7" s="111"/>
      <c r="FLE7" s="111"/>
      <c r="FLF7" s="111"/>
      <c r="FLG7" s="111"/>
      <c r="FLH7" s="111"/>
      <c r="FLI7" s="111"/>
      <c r="FLJ7" s="111"/>
      <c r="FLK7" s="111"/>
      <c r="FLL7" s="111"/>
      <c r="FLM7" s="111"/>
      <c r="FLN7" s="111"/>
      <c r="FLO7" s="111"/>
      <c r="FLP7" s="111"/>
      <c r="FLQ7" s="111"/>
      <c r="FLR7" s="111"/>
      <c r="FLS7" s="111"/>
      <c r="FLT7" s="111"/>
      <c r="FLU7" s="111"/>
      <c r="FLV7" s="111"/>
      <c r="FLW7" s="111"/>
      <c r="FLX7" s="111"/>
      <c r="FLY7" s="111"/>
      <c r="FLZ7" s="111"/>
      <c r="FMA7" s="111"/>
      <c r="FMB7" s="111"/>
      <c r="FMC7" s="111"/>
      <c r="FMD7" s="111"/>
      <c r="FME7" s="111"/>
      <c r="FMF7" s="111"/>
      <c r="FMG7" s="111"/>
      <c r="FMH7" s="111"/>
      <c r="FMI7" s="111"/>
      <c r="FMJ7" s="111"/>
      <c r="FMK7" s="111"/>
      <c r="FML7" s="111"/>
      <c r="FMM7" s="111"/>
      <c r="FMN7" s="111"/>
      <c r="FMO7" s="111"/>
      <c r="FMP7" s="111"/>
      <c r="FMQ7" s="111"/>
      <c r="FMR7" s="111"/>
      <c r="FMS7" s="111"/>
      <c r="FMT7" s="111"/>
      <c r="FMU7" s="111"/>
      <c r="FMV7" s="111"/>
      <c r="FMW7" s="111"/>
      <c r="FMX7" s="111"/>
      <c r="FMY7" s="111"/>
      <c r="FMZ7" s="111"/>
      <c r="FNA7" s="111"/>
      <c r="FNB7" s="111"/>
      <c r="FNC7" s="111"/>
      <c r="FND7" s="111"/>
      <c r="FNE7" s="111"/>
      <c r="FNF7" s="111"/>
      <c r="FNG7" s="111"/>
      <c r="FNH7" s="111"/>
      <c r="FNI7" s="111"/>
      <c r="FNJ7" s="111"/>
      <c r="FNK7" s="111"/>
      <c r="FNL7" s="111"/>
      <c r="FNM7" s="111"/>
      <c r="FNN7" s="111"/>
      <c r="FNO7" s="111"/>
      <c r="FNP7" s="111"/>
      <c r="FNQ7" s="111"/>
      <c r="FNR7" s="111"/>
      <c r="FNS7" s="111"/>
      <c r="FNT7" s="111"/>
      <c r="FNU7" s="111"/>
      <c r="FNV7" s="111"/>
      <c r="FNW7" s="111"/>
      <c r="FNX7" s="111"/>
      <c r="FNY7" s="111"/>
      <c r="FNZ7" s="111"/>
      <c r="FOA7" s="111"/>
      <c r="FOB7" s="111"/>
      <c r="FOC7" s="111"/>
      <c r="FOD7" s="111"/>
      <c r="FOE7" s="111"/>
      <c r="FOF7" s="111"/>
      <c r="FOG7" s="111"/>
      <c r="FOH7" s="111"/>
      <c r="FOI7" s="111"/>
      <c r="FOJ7" s="111"/>
      <c r="FOK7" s="111"/>
      <c r="FOL7" s="111"/>
      <c r="FOM7" s="111"/>
      <c r="FON7" s="111"/>
      <c r="FOO7" s="111"/>
      <c r="FOP7" s="111"/>
      <c r="FOQ7" s="111"/>
      <c r="FOR7" s="111"/>
      <c r="FOS7" s="111"/>
      <c r="FOT7" s="111"/>
      <c r="FOU7" s="111"/>
      <c r="FOV7" s="111"/>
      <c r="FOW7" s="111"/>
      <c r="FOX7" s="111"/>
      <c r="FOY7" s="111"/>
      <c r="FOZ7" s="111"/>
      <c r="FPA7" s="111"/>
      <c r="FPB7" s="111"/>
      <c r="FPC7" s="111"/>
      <c r="FPD7" s="111"/>
      <c r="FPE7" s="111"/>
      <c r="FPF7" s="111"/>
      <c r="FPG7" s="111"/>
      <c r="FPH7" s="111"/>
      <c r="FPI7" s="111"/>
      <c r="FPJ7" s="111"/>
      <c r="FPK7" s="111"/>
      <c r="FPL7" s="111"/>
      <c r="FPM7" s="111"/>
      <c r="FPN7" s="111"/>
      <c r="FPO7" s="111"/>
      <c r="FPP7" s="111"/>
      <c r="FPQ7" s="111"/>
      <c r="FPR7" s="111"/>
      <c r="FPS7" s="111"/>
      <c r="FPT7" s="111"/>
      <c r="FPU7" s="111"/>
      <c r="FPV7" s="111"/>
      <c r="FPW7" s="111"/>
      <c r="FPX7" s="111"/>
      <c r="FPY7" s="111"/>
      <c r="FPZ7" s="111"/>
      <c r="FQA7" s="111"/>
      <c r="FQB7" s="111"/>
      <c r="FQC7" s="111"/>
      <c r="FQD7" s="111"/>
      <c r="FQE7" s="111"/>
      <c r="FQF7" s="111"/>
      <c r="FQG7" s="111"/>
      <c r="FQH7" s="111"/>
      <c r="FQI7" s="111"/>
      <c r="FQJ7" s="111"/>
      <c r="FQK7" s="111"/>
      <c r="FQL7" s="111"/>
      <c r="FQM7" s="111"/>
      <c r="FQN7" s="111"/>
      <c r="FQO7" s="111"/>
      <c r="FQP7" s="111"/>
      <c r="FQQ7" s="111"/>
      <c r="FQR7" s="111"/>
      <c r="FQS7" s="111"/>
      <c r="FQT7" s="111"/>
      <c r="FQU7" s="111"/>
      <c r="FQV7" s="111"/>
      <c r="FQW7" s="111"/>
      <c r="FQX7" s="111"/>
      <c r="FQY7" s="111"/>
      <c r="FQZ7" s="111"/>
      <c r="FRA7" s="111"/>
      <c r="FRB7" s="111"/>
      <c r="FRC7" s="111"/>
      <c r="FRD7" s="111"/>
      <c r="FRE7" s="111"/>
      <c r="FRF7" s="111"/>
      <c r="FRG7" s="111"/>
      <c r="FRH7" s="111"/>
      <c r="FRI7" s="111"/>
      <c r="FRJ7" s="111"/>
      <c r="FRK7" s="111"/>
      <c r="FRL7" s="111"/>
      <c r="FRM7" s="111"/>
      <c r="FRN7" s="111"/>
      <c r="FRO7" s="111"/>
      <c r="FRP7" s="111"/>
      <c r="FRQ7" s="111"/>
      <c r="FRR7" s="111"/>
      <c r="FRS7" s="111"/>
      <c r="FRT7" s="111"/>
      <c r="FRU7" s="111"/>
      <c r="FRV7" s="111"/>
      <c r="FRW7" s="111"/>
      <c r="FRX7" s="111"/>
      <c r="FRY7" s="111"/>
      <c r="FRZ7" s="111"/>
      <c r="FSA7" s="111"/>
      <c r="FSB7" s="111"/>
      <c r="FSC7" s="111"/>
      <c r="FSD7" s="111"/>
      <c r="FSE7" s="111"/>
      <c r="FSF7" s="111"/>
      <c r="FSG7" s="111"/>
      <c r="FSH7" s="111"/>
      <c r="FSI7" s="111"/>
      <c r="FSJ7" s="111"/>
      <c r="FSK7" s="111"/>
      <c r="FSL7" s="111"/>
      <c r="FSM7" s="111"/>
      <c r="FSN7" s="111"/>
      <c r="FSO7" s="111"/>
      <c r="FSP7" s="111"/>
      <c r="FSQ7" s="111"/>
      <c r="FSR7" s="111"/>
      <c r="FSS7" s="111"/>
      <c r="FST7" s="111"/>
      <c r="FSU7" s="111"/>
      <c r="FSV7" s="111"/>
      <c r="FSW7" s="111"/>
      <c r="FSX7" s="111"/>
      <c r="FSY7" s="111"/>
      <c r="FSZ7" s="111"/>
      <c r="FTA7" s="111"/>
      <c r="FTB7" s="111"/>
      <c r="FTC7" s="111"/>
      <c r="FTD7" s="111"/>
      <c r="FTE7" s="111"/>
      <c r="FTF7" s="111"/>
      <c r="FTG7" s="111"/>
      <c r="FTH7" s="111"/>
      <c r="FTI7" s="111"/>
      <c r="FTJ7" s="111"/>
      <c r="FTK7" s="111"/>
      <c r="FTL7" s="111"/>
      <c r="FTM7" s="111"/>
      <c r="FTN7" s="111"/>
      <c r="FTO7" s="111"/>
      <c r="FTP7" s="111"/>
      <c r="FTQ7" s="111"/>
      <c r="FTR7" s="111"/>
      <c r="FTS7" s="111"/>
      <c r="FTT7" s="111"/>
      <c r="FTU7" s="111"/>
      <c r="FTV7" s="111"/>
      <c r="FTW7" s="111"/>
      <c r="FTX7" s="111"/>
      <c r="FTY7" s="111"/>
      <c r="FTZ7" s="111"/>
      <c r="FUA7" s="111"/>
      <c r="FUB7" s="111"/>
      <c r="FUC7" s="111"/>
      <c r="FUD7" s="111"/>
      <c r="FUE7" s="111"/>
      <c r="FUF7" s="111"/>
      <c r="FUG7" s="111"/>
      <c r="FUH7" s="111"/>
      <c r="FUI7" s="111"/>
      <c r="FUJ7" s="111"/>
      <c r="FUK7" s="111"/>
      <c r="FUL7" s="111"/>
      <c r="FUM7" s="111"/>
      <c r="FUN7" s="111"/>
      <c r="FUO7" s="111"/>
      <c r="FUP7" s="111"/>
      <c r="FUQ7" s="111"/>
      <c r="FUR7" s="111"/>
      <c r="FUS7" s="111"/>
      <c r="FUT7" s="111"/>
      <c r="FUU7" s="111"/>
      <c r="FUV7" s="111"/>
      <c r="FUW7" s="111"/>
      <c r="FUX7" s="111"/>
      <c r="FUY7" s="111"/>
      <c r="FUZ7" s="111"/>
      <c r="FVA7" s="111"/>
      <c r="FVB7" s="111"/>
      <c r="FVC7" s="111"/>
      <c r="FVD7" s="111"/>
      <c r="FVE7" s="111"/>
      <c r="FVF7" s="111"/>
      <c r="FVG7" s="111"/>
      <c r="FVH7" s="111"/>
      <c r="FVI7" s="111"/>
      <c r="FVJ7" s="111"/>
      <c r="FVK7" s="111"/>
      <c r="FVL7" s="111"/>
      <c r="FVM7" s="111"/>
      <c r="FVN7" s="111"/>
      <c r="FVO7" s="111"/>
      <c r="FVP7" s="111"/>
      <c r="FVQ7" s="111"/>
      <c r="FVR7" s="111"/>
      <c r="FVS7" s="111"/>
      <c r="FVT7" s="111"/>
      <c r="FVU7" s="111"/>
      <c r="FVV7" s="111"/>
      <c r="FVW7" s="111"/>
      <c r="FVX7" s="111"/>
      <c r="FVY7" s="111"/>
      <c r="FVZ7" s="111"/>
      <c r="FWA7" s="111"/>
      <c r="FWB7" s="111"/>
      <c r="FWC7" s="111"/>
      <c r="FWD7" s="111"/>
      <c r="FWE7" s="111"/>
      <c r="FWF7" s="111"/>
      <c r="FWG7" s="111"/>
      <c r="FWH7" s="111"/>
      <c r="FWI7" s="111"/>
      <c r="FWJ7" s="111"/>
      <c r="FWK7" s="111"/>
      <c r="FWL7" s="111"/>
      <c r="FWM7" s="111"/>
      <c r="FWN7" s="111"/>
      <c r="FWO7" s="111"/>
      <c r="FWP7" s="111"/>
      <c r="FWQ7" s="111"/>
      <c r="FWR7" s="111"/>
      <c r="FWS7" s="111"/>
      <c r="FWT7" s="111"/>
      <c r="FWU7" s="111"/>
      <c r="FWV7" s="111"/>
      <c r="FWW7" s="111"/>
      <c r="FWX7" s="111"/>
      <c r="FWY7" s="111"/>
      <c r="FWZ7" s="111"/>
      <c r="FXA7" s="111"/>
      <c r="FXB7" s="111"/>
      <c r="FXC7" s="111"/>
      <c r="FXD7" s="111"/>
      <c r="FXE7" s="111"/>
      <c r="FXF7" s="111"/>
      <c r="FXG7" s="111"/>
      <c r="FXH7" s="111"/>
      <c r="FXI7" s="111"/>
      <c r="FXJ7" s="111"/>
      <c r="FXK7" s="111"/>
      <c r="FXL7" s="111"/>
      <c r="FXM7" s="111"/>
      <c r="FXN7" s="111"/>
      <c r="FXO7" s="111"/>
      <c r="FXP7" s="111"/>
      <c r="FXQ7" s="111"/>
      <c r="FXR7" s="111"/>
      <c r="FXS7" s="111"/>
      <c r="FXT7" s="111"/>
      <c r="FXU7" s="111"/>
      <c r="FXV7" s="111"/>
      <c r="FXW7" s="111"/>
      <c r="FXX7" s="111"/>
      <c r="FXY7" s="111"/>
      <c r="FXZ7" s="111"/>
      <c r="FYA7" s="111"/>
      <c r="FYB7" s="111"/>
      <c r="FYC7" s="111"/>
      <c r="FYD7" s="111"/>
      <c r="FYE7" s="111"/>
      <c r="FYF7" s="111"/>
      <c r="FYG7" s="111"/>
      <c r="FYH7" s="111"/>
      <c r="FYI7" s="111"/>
      <c r="FYJ7" s="111"/>
      <c r="FYK7" s="111"/>
      <c r="FYL7" s="111"/>
      <c r="FYM7" s="111"/>
      <c r="FYN7" s="111"/>
      <c r="FYO7" s="111"/>
      <c r="FYP7" s="111"/>
      <c r="FYQ7" s="111"/>
      <c r="FYR7" s="111"/>
      <c r="FYS7" s="111"/>
      <c r="FYT7" s="111"/>
      <c r="FYU7" s="111"/>
      <c r="FYV7" s="111"/>
      <c r="FYW7" s="111"/>
      <c r="FYX7" s="111"/>
      <c r="FYY7" s="111"/>
      <c r="FYZ7" s="111"/>
      <c r="FZA7" s="111"/>
      <c r="FZB7" s="111"/>
      <c r="FZC7" s="111"/>
      <c r="FZD7" s="111"/>
      <c r="FZE7" s="111"/>
      <c r="FZF7" s="111"/>
      <c r="FZG7" s="111"/>
      <c r="FZH7" s="111"/>
      <c r="FZI7" s="111"/>
      <c r="FZJ7" s="111"/>
      <c r="FZK7" s="111"/>
      <c r="FZL7" s="111"/>
      <c r="FZM7" s="111"/>
      <c r="FZN7" s="111"/>
      <c r="FZO7" s="111"/>
      <c r="FZP7" s="111"/>
      <c r="FZQ7" s="111"/>
      <c r="FZR7" s="111"/>
      <c r="FZS7" s="111"/>
      <c r="FZT7" s="111"/>
      <c r="FZU7" s="111"/>
      <c r="FZV7" s="111"/>
      <c r="FZW7" s="111"/>
      <c r="FZX7" s="111"/>
      <c r="FZY7" s="111"/>
      <c r="FZZ7" s="111"/>
      <c r="GAA7" s="111"/>
      <c r="GAB7" s="111"/>
      <c r="GAC7" s="111"/>
      <c r="GAD7" s="111"/>
      <c r="GAE7" s="111"/>
      <c r="GAF7" s="111"/>
      <c r="GAG7" s="111"/>
      <c r="GAH7" s="111"/>
      <c r="GAI7" s="111"/>
      <c r="GAJ7" s="111"/>
      <c r="GAK7" s="111"/>
      <c r="GAL7" s="111"/>
      <c r="GAM7" s="111"/>
      <c r="GAN7" s="111"/>
      <c r="GAO7" s="111"/>
      <c r="GAP7" s="111"/>
      <c r="GAQ7" s="111"/>
      <c r="GAR7" s="111"/>
      <c r="GAS7" s="111"/>
      <c r="GAT7" s="111"/>
      <c r="GAU7" s="111"/>
      <c r="GAV7" s="111"/>
      <c r="GAW7" s="111"/>
      <c r="GAX7" s="111"/>
      <c r="GAY7" s="111"/>
      <c r="GAZ7" s="111"/>
      <c r="GBA7" s="111"/>
      <c r="GBB7" s="111"/>
      <c r="GBC7" s="111"/>
      <c r="GBD7" s="111"/>
      <c r="GBE7" s="111"/>
      <c r="GBF7" s="111"/>
      <c r="GBG7" s="111"/>
      <c r="GBH7" s="111"/>
      <c r="GBI7" s="111"/>
      <c r="GBJ7" s="111"/>
      <c r="GBK7" s="111"/>
      <c r="GBL7" s="111"/>
      <c r="GBM7" s="111"/>
      <c r="GBN7" s="111"/>
      <c r="GBO7" s="111"/>
      <c r="GBP7" s="111"/>
      <c r="GBQ7" s="111"/>
      <c r="GBR7" s="111"/>
      <c r="GBS7" s="111"/>
      <c r="GBT7" s="111"/>
      <c r="GBU7" s="111"/>
      <c r="GBV7" s="111"/>
      <c r="GBW7" s="111"/>
      <c r="GBX7" s="111"/>
      <c r="GBY7" s="111"/>
      <c r="GBZ7" s="111"/>
      <c r="GCA7" s="111"/>
      <c r="GCB7" s="111"/>
      <c r="GCC7" s="111"/>
      <c r="GCD7" s="111"/>
      <c r="GCE7" s="111"/>
      <c r="GCF7" s="111"/>
      <c r="GCG7" s="111"/>
      <c r="GCH7" s="111"/>
      <c r="GCI7" s="111"/>
      <c r="GCJ7" s="111"/>
      <c r="GCK7" s="111"/>
      <c r="GCL7" s="111"/>
      <c r="GCM7" s="111"/>
      <c r="GCN7" s="111"/>
      <c r="GCO7" s="111"/>
      <c r="GCP7" s="111"/>
      <c r="GCQ7" s="111"/>
      <c r="GCR7" s="111"/>
      <c r="GCS7" s="111"/>
      <c r="GCT7" s="111"/>
      <c r="GCU7" s="111"/>
      <c r="GCV7" s="111"/>
      <c r="GCW7" s="111"/>
      <c r="GCX7" s="111"/>
      <c r="GCY7" s="111"/>
      <c r="GCZ7" s="111"/>
      <c r="GDA7" s="111"/>
      <c r="GDB7" s="111"/>
      <c r="GDC7" s="111"/>
      <c r="GDD7" s="111"/>
      <c r="GDE7" s="111"/>
      <c r="GDF7" s="111"/>
      <c r="GDG7" s="111"/>
      <c r="GDH7" s="111"/>
      <c r="GDI7" s="111"/>
      <c r="GDJ7" s="111"/>
      <c r="GDK7" s="111"/>
      <c r="GDL7" s="111"/>
      <c r="GDM7" s="111"/>
      <c r="GDN7" s="111"/>
      <c r="GDO7" s="111"/>
      <c r="GDP7" s="111"/>
      <c r="GDQ7" s="111"/>
      <c r="GDR7" s="111"/>
      <c r="GDS7" s="111"/>
      <c r="GDT7" s="111"/>
      <c r="GDU7" s="111"/>
      <c r="GDV7" s="111"/>
      <c r="GDW7" s="111"/>
      <c r="GDX7" s="111"/>
      <c r="GDY7" s="111"/>
      <c r="GDZ7" s="111"/>
      <c r="GEA7" s="111"/>
      <c r="GEB7" s="111"/>
      <c r="GEC7" s="111"/>
      <c r="GED7" s="111"/>
      <c r="GEE7" s="111"/>
      <c r="GEF7" s="111"/>
      <c r="GEG7" s="111"/>
      <c r="GEH7" s="111"/>
      <c r="GEI7" s="111"/>
      <c r="GEJ7" s="111"/>
      <c r="GEK7" s="111"/>
      <c r="GEL7" s="111"/>
      <c r="GEM7" s="111"/>
      <c r="GEN7" s="111"/>
      <c r="GEO7" s="111"/>
      <c r="GEP7" s="111"/>
      <c r="GEQ7" s="111"/>
      <c r="GER7" s="111"/>
      <c r="GES7" s="111"/>
      <c r="GET7" s="111"/>
      <c r="GEU7" s="111"/>
      <c r="GEV7" s="111"/>
      <c r="GEW7" s="111"/>
      <c r="GEX7" s="111"/>
      <c r="GEY7" s="111"/>
      <c r="GEZ7" s="111"/>
      <c r="GFA7" s="111"/>
      <c r="GFB7" s="111"/>
      <c r="GFC7" s="111"/>
      <c r="GFD7" s="111"/>
      <c r="GFE7" s="111"/>
      <c r="GFF7" s="111"/>
      <c r="GFG7" s="111"/>
      <c r="GFH7" s="111"/>
      <c r="GFI7" s="111"/>
      <c r="GFJ7" s="111"/>
      <c r="GFK7" s="111"/>
      <c r="GFL7" s="111"/>
      <c r="GFM7" s="111"/>
      <c r="GFN7" s="111"/>
      <c r="GFO7" s="111"/>
      <c r="GFP7" s="111"/>
      <c r="GFQ7" s="111"/>
      <c r="GFR7" s="111"/>
      <c r="GFS7" s="111"/>
      <c r="GFT7" s="111"/>
      <c r="GFU7" s="111"/>
      <c r="GFV7" s="111"/>
      <c r="GFW7" s="111"/>
      <c r="GFX7" s="111"/>
      <c r="GFY7" s="111"/>
      <c r="GFZ7" s="111"/>
      <c r="GGA7" s="111"/>
      <c r="GGB7" s="111"/>
      <c r="GGC7" s="111"/>
      <c r="GGD7" s="111"/>
      <c r="GGE7" s="111"/>
      <c r="GGF7" s="111"/>
      <c r="GGG7" s="111"/>
      <c r="GGH7" s="111"/>
      <c r="GGI7" s="111"/>
      <c r="GGJ7" s="111"/>
      <c r="GGK7" s="111"/>
      <c r="GGL7" s="111"/>
      <c r="GGM7" s="111"/>
      <c r="GGN7" s="111"/>
      <c r="GGO7" s="111"/>
      <c r="GGP7" s="111"/>
      <c r="GGQ7" s="111"/>
      <c r="GGR7" s="111"/>
      <c r="GGS7" s="111"/>
      <c r="GGT7" s="111"/>
      <c r="GGU7" s="111"/>
      <c r="GGV7" s="111"/>
      <c r="GGW7" s="111"/>
      <c r="GGX7" s="111"/>
      <c r="GGY7" s="111"/>
      <c r="GGZ7" s="111"/>
      <c r="GHA7" s="111"/>
      <c r="GHB7" s="111"/>
      <c r="GHC7" s="111"/>
      <c r="GHD7" s="111"/>
      <c r="GHE7" s="111"/>
      <c r="GHF7" s="111"/>
      <c r="GHG7" s="111"/>
      <c r="GHH7" s="111"/>
      <c r="GHI7" s="111"/>
      <c r="GHJ7" s="111"/>
      <c r="GHK7" s="111"/>
      <c r="GHL7" s="111"/>
      <c r="GHM7" s="111"/>
      <c r="GHN7" s="111"/>
      <c r="GHO7" s="111"/>
      <c r="GHP7" s="111"/>
      <c r="GHQ7" s="111"/>
      <c r="GHR7" s="111"/>
      <c r="GHS7" s="111"/>
      <c r="GHT7" s="111"/>
      <c r="GHU7" s="111"/>
      <c r="GHV7" s="111"/>
      <c r="GHW7" s="111"/>
      <c r="GHX7" s="111"/>
      <c r="GHY7" s="111"/>
      <c r="GHZ7" s="111"/>
      <c r="GIA7" s="111"/>
      <c r="GIB7" s="111"/>
      <c r="GIC7" s="111"/>
      <c r="GID7" s="111"/>
      <c r="GIE7" s="111"/>
      <c r="GIF7" s="111"/>
      <c r="GIG7" s="111"/>
      <c r="GIH7" s="111"/>
      <c r="GII7" s="111"/>
      <c r="GIJ7" s="111"/>
      <c r="GIK7" s="111"/>
      <c r="GIL7" s="111"/>
      <c r="GIM7" s="111"/>
      <c r="GIN7" s="111"/>
      <c r="GIO7" s="111"/>
      <c r="GIP7" s="111"/>
      <c r="GIQ7" s="111"/>
      <c r="GIR7" s="111"/>
      <c r="GIS7" s="111"/>
      <c r="GIT7" s="111"/>
      <c r="GIU7" s="111"/>
      <c r="GIV7" s="111"/>
      <c r="GIW7" s="111"/>
      <c r="GIX7" s="111"/>
      <c r="GIY7" s="111"/>
      <c r="GIZ7" s="111"/>
      <c r="GJA7" s="111"/>
      <c r="GJB7" s="111"/>
      <c r="GJC7" s="111"/>
      <c r="GJD7" s="111"/>
      <c r="GJE7" s="111"/>
      <c r="GJF7" s="111"/>
      <c r="GJG7" s="111"/>
      <c r="GJH7" s="111"/>
      <c r="GJI7" s="111"/>
      <c r="GJJ7" s="111"/>
      <c r="GJK7" s="111"/>
      <c r="GJL7" s="111"/>
      <c r="GJM7" s="111"/>
      <c r="GJN7" s="111"/>
      <c r="GJO7" s="111"/>
      <c r="GJP7" s="111"/>
      <c r="GJQ7" s="111"/>
      <c r="GJR7" s="111"/>
      <c r="GJS7" s="111"/>
      <c r="GJT7" s="111"/>
      <c r="GJU7" s="111"/>
      <c r="GJV7" s="111"/>
      <c r="GJW7" s="111"/>
      <c r="GJX7" s="111"/>
      <c r="GJY7" s="111"/>
      <c r="GJZ7" s="111"/>
      <c r="GKA7" s="111"/>
      <c r="GKB7" s="111"/>
      <c r="GKC7" s="111"/>
      <c r="GKD7" s="111"/>
      <c r="GKE7" s="111"/>
      <c r="GKF7" s="111"/>
      <c r="GKG7" s="111"/>
      <c r="GKH7" s="111"/>
      <c r="GKI7" s="111"/>
      <c r="GKJ7" s="111"/>
      <c r="GKK7" s="111"/>
      <c r="GKL7" s="111"/>
      <c r="GKM7" s="111"/>
      <c r="GKN7" s="111"/>
      <c r="GKO7" s="111"/>
      <c r="GKP7" s="111"/>
      <c r="GKQ7" s="111"/>
      <c r="GKR7" s="111"/>
      <c r="GKS7" s="111"/>
      <c r="GKT7" s="111"/>
      <c r="GKU7" s="111"/>
      <c r="GKV7" s="111"/>
      <c r="GKW7" s="111"/>
      <c r="GKX7" s="111"/>
      <c r="GKY7" s="111"/>
      <c r="GKZ7" s="111"/>
      <c r="GLA7" s="111"/>
      <c r="GLB7" s="111"/>
      <c r="GLC7" s="111"/>
      <c r="GLD7" s="111"/>
      <c r="GLE7" s="111"/>
      <c r="GLF7" s="111"/>
      <c r="GLG7" s="111"/>
      <c r="GLH7" s="111"/>
      <c r="GLI7" s="111"/>
      <c r="GLJ7" s="111"/>
      <c r="GLK7" s="111"/>
      <c r="GLL7" s="111"/>
      <c r="GLM7" s="111"/>
      <c r="GLN7" s="111"/>
      <c r="GLO7" s="111"/>
      <c r="GLP7" s="111"/>
      <c r="GLQ7" s="111"/>
      <c r="GLR7" s="111"/>
      <c r="GLS7" s="111"/>
      <c r="GLT7" s="111"/>
      <c r="GLU7" s="111"/>
      <c r="GLV7" s="111"/>
      <c r="GLW7" s="111"/>
      <c r="GLX7" s="111"/>
      <c r="GLY7" s="111"/>
      <c r="GLZ7" s="111"/>
      <c r="GMA7" s="111"/>
      <c r="GMB7" s="111"/>
      <c r="GMC7" s="111"/>
      <c r="GMD7" s="111"/>
      <c r="GME7" s="111"/>
      <c r="GMF7" s="111"/>
      <c r="GMG7" s="111"/>
      <c r="GMH7" s="111"/>
      <c r="GMI7" s="111"/>
      <c r="GMJ7" s="111"/>
      <c r="GMK7" s="111"/>
      <c r="GML7" s="111"/>
      <c r="GMM7" s="111"/>
      <c r="GMN7" s="111"/>
      <c r="GMO7" s="111"/>
      <c r="GMP7" s="111"/>
      <c r="GMQ7" s="111"/>
      <c r="GMR7" s="111"/>
      <c r="GMS7" s="111"/>
      <c r="GMT7" s="111"/>
      <c r="GMU7" s="111"/>
      <c r="GMV7" s="111"/>
      <c r="GMW7" s="111"/>
      <c r="GMX7" s="111"/>
      <c r="GMY7" s="111"/>
      <c r="GMZ7" s="111"/>
      <c r="GNA7" s="111"/>
      <c r="GNB7" s="111"/>
      <c r="GNC7" s="111"/>
      <c r="GND7" s="111"/>
      <c r="GNE7" s="111"/>
      <c r="GNF7" s="111"/>
      <c r="GNG7" s="111"/>
      <c r="GNH7" s="111"/>
      <c r="GNI7" s="111"/>
      <c r="GNJ7" s="111"/>
      <c r="GNK7" s="111"/>
      <c r="GNL7" s="111"/>
      <c r="GNM7" s="111"/>
      <c r="GNN7" s="111"/>
      <c r="GNO7" s="111"/>
      <c r="GNP7" s="111"/>
      <c r="GNQ7" s="111"/>
      <c r="GNR7" s="111"/>
      <c r="GNS7" s="111"/>
      <c r="GNT7" s="111"/>
      <c r="GNU7" s="111"/>
      <c r="GNV7" s="111"/>
      <c r="GNW7" s="111"/>
      <c r="GNX7" s="111"/>
      <c r="GNY7" s="111"/>
      <c r="GNZ7" s="111"/>
      <c r="GOA7" s="111"/>
      <c r="GOB7" s="111"/>
      <c r="GOC7" s="111"/>
      <c r="GOD7" s="111"/>
      <c r="GOE7" s="111"/>
      <c r="GOF7" s="111"/>
      <c r="GOG7" s="111"/>
      <c r="GOH7" s="111"/>
      <c r="GOI7" s="111"/>
      <c r="GOJ7" s="111"/>
      <c r="GOK7" s="111"/>
      <c r="GOL7" s="111"/>
      <c r="GOM7" s="111"/>
      <c r="GON7" s="111"/>
      <c r="GOO7" s="111"/>
      <c r="GOP7" s="111"/>
      <c r="GOQ7" s="111"/>
      <c r="GOR7" s="111"/>
      <c r="GOS7" s="111"/>
      <c r="GOT7" s="111"/>
      <c r="GOU7" s="111"/>
      <c r="GOV7" s="111"/>
      <c r="GOW7" s="111"/>
      <c r="GOX7" s="111"/>
      <c r="GOY7" s="111"/>
      <c r="GOZ7" s="111"/>
      <c r="GPA7" s="111"/>
      <c r="GPB7" s="111"/>
      <c r="GPC7" s="111"/>
      <c r="GPD7" s="111"/>
      <c r="GPE7" s="111"/>
      <c r="GPF7" s="111"/>
      <c r="GPG7" s="111"/>
      <c r="GPH7" s="111"/>
      <c r="GPI7" s="111"/>
      <c r="GPJ7" s="111"/>
      <c r="GPK7" s="111"/>
      <c r="GPL7" s="111"/>
      <c r="GPM7" s="111"/>
      <c r="GPN7" s="111"/>
      <c r="GPO7" s="111"/>
      <c r="GPP7" s="111"/>
      <c r="GPQ7" s="111"/>
      <c r="GPR7" s="111"/>
      <c r="GPS7" s="111"/>
      <c r="GPT7" s="111"/>
      <c r="GPU7" s="111"/>
      <c r="GPV7" s="111"/>
      <c r="GPW7" s="111"/>
      <c r="GPX7" s="111"/>
      <c r="GPY7" s="111"/>
      <c r="GPZ7" s="111"/>
      <c r="GQA7" s="111"/>
      <c r="GQB7" s="111"/>
      <c r="GQC7" s="111"/>
      <c r="GQD7" s="111"/>
      <c r="GQE7" s="111"/>
      <c r="GQF7" s="111"/>
      <c r="GQG7" s="111"/>
      <c r="GQH7" s="111"/>
      <c r="GQI7" s="111"/>
      <c r="GQJ7" s="111"/>
      <c r="GQK7" s="111"/>
      <c r="GQL7" s="111"/>
      <c r="GQM7" s="111"/>
      <c r="GQN7" s="111"/>
      <c r="GQO7" s="111"/>
      <c r="GQP7" s="111"/>
      <c r="GQQ7" s="111"/>
      <c r="GQR7" s="111"/>
      <c r="GQS7" s="111"/>
      <c r="GQT7" s="111"/>
      <c r="GQU7" s="111"/>
      <c r="GQV7" s="111"/>
      <c r="GQW7" s="111"/>
      <c r="GQX7" s="111"/>
      <c r="GQY7" s="111"/>
      <c r="GQZ7" s="111"/>
      <c r="GRA7" s="111"/>
      <c r="GRB7" s="111"/>
      <c r="GRC7" s="111"/>
      <c r="GRD7" s="111"/>
      <c r="GRE7" s="111"/>
      <c r="GRF7" s="111"/>
      <c r="GRG7" s="111"/>
      <c r="GRH7" s="111"/>
      <c r="GRI7" s="111"/>
      <c r="GRJ7" s="111"/>
      <c r="GRK7" s="111"/>
      <c r="GRL7" s="111"/>
      <c r="GRM7" s="111"/>
      <c r="GRN7" s="111"/>
      <c r="GRO7" s="111"/>
      <c r="GRP7" s="111"/>
      <c r="GRQ7" s="111"/>
      <c r="GRR7" s="111"/>
      <c r="GRS7" s="111"/>
      <c r="GRT7" s="111"/>
      <c r="GRU7" s="111"/>
      <c r="GRV7" s="111"/>
      <c r="GRW7" s="111"/>
      <c r="GRX7" s="111"/>
      <c r="GRY7" s="111"/>
      <c r="GRZ7" s="111"/>
      <c r="GSA7" s="111"/>
      <c r="GSB7" s="111"/>
      <c r="GSC7" s="111"/>
      <c r="GSD7" s="111"/>
      <c r="GSE7" s="111"/>
      <c r="GSF7" s="111"/>
      <c r="GSG7" s="111"/>
      <c r="GSH7" s="111"/>
      <c r="GSI7" s="111"/>
      <c r="GSJ7" s="111"/>
      <c r="GSK7" s="111"/>
      <c r="GSL7" s="111"/>
      <c r="GSM7" s="111"/>
      <c r="GSN7" s="111"/>
      <c r="GSO7" s="111"/>
      <c r="GSP7" s="111"/>
      <c r="GSQ7" s="111"/>
      <c r="GSR7" s="111"/>
      <c r="GSS7" s="111"/>
      <c r="GST7" s="111"/>
      <c r="GSU7" s="111"/>
      <c r="GSV7" s="111"/>
      <c r="GSW7" s="111"/>
      <c r="GSX7" s="111"/>
      <c r="GSY7" s="111"/>
      <c r="GSZ7" s="111"/>
      <c r="GTA7" s="111"/>
      <c r="GTB7" s="111"/>
      <c r="GTC7" s="111"/>
      <c r="GTD7" s="111"/>
      <c r="GTE7" s="111"/>
      <c r="GTF7" s="111"/>
      <c r="GTG7" s="111"/>
      <c r="GTH7" s="111"/>
      <c r="GTI7" s="111"/>
      <c r="GTJ7" s="111"/>
      <c r="GTK7" s="111"/>
      <c r="GTL7" s="111"/>
      <c r="GTM7" s="111"/>
      <c r="GTN7" s="111"/>
      <c r="GTO7" s="111"/>
      <c r="GTP7" s="111"/>
      <c r="GTQ7" s="111"/>
      <c r="GTR7" s="111"/>
      <c r="GTS7" s="111"/>
      <c r="GTT7" s="111"/>
      <c r="GTU7" s="111"/>
      <c r="GTV7" s="111"/>
      <c r="GTW7" s="111"/>
      <c r="GTX7" s="111"/>
      <c r="GTY7" s="111"/>
      <c r="GTZ7" s="111"/>
      <c r="GUA7" s="111"/>
      <c r="GUB7" s="111"/>
      <c r="GUC7" s="111"/>
      <c r="GUD7" s="111"/>
      <c r="GUE7" s="111"/>
      <c r="GUF7" s="111"/>
      <c r="GUG7" s="111"/>
      <c r="GUH7" s="111"/>
      <c r="GUI7" s="111"/>
      <c r="GUJ7" s="111"/>
      <c r="GUK7" s="111"/>
      <c r="GUL7" s="111"/>
      <c r="GUM7" s="111"/>
      <c r="GUN7" s="111"/>
      <c r="GUO7" s="111"/>
      <c r="GUP7" s="111"/>
      <c r="GUQ7" s="111"/>
      <c r="GUR7" s="111"/>
      <c r="GUS7" s="111"/>
      <c r="GUT7" s="111"/>
      <c r="GUU7" s="111"/>
      <c r="GUV7" s="111"/>
      <c r="GUW7" s="111"/>
      <c r="GUX7" s="111"/>
      <c r="GUY7" s="111"/>
      <c r="GUZ7" s="111"/>
      <c r="GVA7" s="111"/>
      <c r="GVB7" s="111"/>
      <c r="GVC7" s="111"/>
      <c r="GVD7" s="111"/>
      <c r="GVE7" s="111"/>
      <c r="GVF7" s="111"/>
      <c r="GVG7" s="111"/>
      <c r="GVH7" s="111"/>
      <c r="GVI7" s="111"/>
      <c r="GVJ7" s="111"/>
      <c r="GVK7" s="111"/>
      <c r="GVL7" s="111"/>
      <c r="GVM7" s="111"/>
      <c r="GVN7" s="111"/>
      <c r="GVO7" s="111"/>
      <c r="GVP7" s="111"/>
      <c r="GVQ7" s="111"/>
      <c r="GVR7" s="111"/>
      <c r="GVS7" s="111"/>
      <c r="GVT7" s="111"/>
      <c r="GVU7" s="111"/>
      <c r="GVV7" s="111"/>
      <c r="GVW7" s="111"/>
      <c r="GVX7" s="111"/>
      <c r="GVY7" s="111"/>
      <c r="GVZ7" s="111"/>
      <c r="GWA7" s="111"/>
      <c r="GWB7" s="111"/>
      <c r="GWC7" s="111"/>
      <c r="GWD7" s="111"/>
      <c r="GWE7" s="111"/>
      <c r="GWF7" s="111"/>
      <c r="GWG7" s="111"/>
      <c r="GWH7" s="111"/>
      <c r="GWI7" s="111"/>
      <c r="GWJ7" s="111"/>
      <c r="GWK7" s="111"/>
      <c r="GWL7" s="111"/>
      <c r="GWM7" s="111"/>
      <c r="GWN7" s="111"/>
      <c r="GWO7" s="111"/>
      <c r="GWP7" s="111"/>
      <c r="GWQ7" s="111"/>
      <c r="GWR7" s="111"/>
      <c r="GWS7" s="111"/>
      <c r="GWT7" s="111"/>
      <c r="GWU7" s="111"/>
      <c r="GWV7" s="111"/>
      <c r="GWW7" s="111"/>
      <c r="GWX7" s="111"/>
      <c r="GWY7" s="111"/>
      <c r="GWZ7" s="111"/>
      <c r="GXA7" s="111"/>
      <c r="GXB7" s="111"/>
      <c r="GXC7" s="111"/>
      <c r="GXD7" s="111"/>
      <c r="GXE7" s="111"/>
      <c r="GXF7" s="111"/>
      <c r="GXG7" s="111"/>
      <c r="GXH7" s="111"/>
      <c r="GXI7" s="111"/>
      <c r="GXJ7" s="111"/>
      <c r="GXK7" s="111"/>
      <c r="GXL7" s="111"/>
      <c r="GXM7" s="111"/>
      <c r="GXN7" s="111"/>
      <c r="GXO7" s="111"/>
      <c r="GXP7" s="111"/>
      <c r="GXQ7" s="111"/>
      <c r="GXR7" s="111"/>
      <c r="GXS7" s="111"/>
      <c r="GXT7" s="111"/>
      <c r="GXU7" s="111"/>
      <c r="GXV7" s="111"/>
      <c r="GXW7" s="111"/>
      <c r="GXX7" s="111"/>
      <c r="GXY7" s="111"/>
      <c r="GXZ7" s="111"/>
      <c r="GYA7" s="111"/>
      <c r="GYB7" s="111"/>
      <c r="GYC7" s="111"/>
      <c r="GYD7" s="111"/>
      <c r="GYE7" s="111"/>
      <c r="GYF7" s="111"/>
      <c r="GYG7" s="111"/>
      <c r="GYH7" s="111"/>
      <c r="GYI7" s="111"/>
      <c r="GYJ7" s="111"/>
      <c r="GYK7" s="111"/>
      <c r="GYL7" s="111"/>
      <c r="GYM7" s="111"/>
      <c r="GYN7" s="111"/>
      <c r="GYO7" s="111"/>
      <c r="GYP7" s="111"/>
      <c r="GYQ7" s="111"/>
      <c r="GYR7" s="111"/>
      <c r="GYS7" s="111"/>
      <c r="GYT7" s="111"/>
      <c r="GYU7" s="111"/>
      <c r="GYV7" s="111"/>
      <c r="GYW7" s="111"/>
      <c r="GYX7" s="111"/>
      <c r="GYY7" s="111"/>
      <c r="GYZ7" s="111"/>
      <c r="GZA7" s="111"/>
      <c r="GZB7" s="111"/>
      <c r="GZC7" s="111"/>
      <c r="GZD7" s="111"/>
      <c r="GZE7" s="111"/>
      <c r="GZF7" s="111"/>
      <c r="GZG7" s="111"/>
      <c r="GZH7" s="111"/>
      <c r="GZI7" s="111"/>
      <c r="GZJ7" s="111"/>
      <c r="GZK7" s="111"/>
      <c r="GZL7" s="111"/>
      <c r="GZM7" s="111"/>
      <c r="GZN7" s="111"/>
      <c r="GZO7" s="111"/>
      <c r="GZP7" s="111"/>
      <c r="GZQ7" s="111"/>
      <c r="GZR7" s="111"/>
      <c r="GZS7" s="111"/>
      <c r="GZT7" s="111"/>
      <c r="GZU7" s="111"/>
      <c r="GZV7" s="111"/>
      <c r="GZW7" s="111"/>
      <c r="GZX7" s="111"/>
      <c r="GZY7" s="111"/>
      <c r="GZZ7" s="111"/>
      <c r="HAA7" s="111"/>
      <c r="HAB7" s="111"/>
      <c r="HAC7" s="111"/>
      <c r="HAD7" s="111"/>
      <c r="HAE7" s="111"/>
      <c r="HAF7" s="111"/>
      <c r="HAG7" s="111"/>
      <c r="HAH7" s="111"/>
      <c r="HAI7" s="111"/>
      <c r="HAJ7" s="111"/>
      <c r="HAK7" s="111"/>
      <c r="HAL7" s="111"/>
      <c r="HAM7" s="111"/>
      <c r="HAN7" s="111"/>
      <c r="HAO7" s="111"/>
      <c r="HAP7" s="111"/>
      <c r="HAQ7" s="111"/>
      <c r="HAR7" s="111"/>
      <c r="HAS7" s="111"/>
      <c r="HAT7" s="111"/>
      <c r="HAU7" s="111"/>
      <c r="HAV7" s="111"/>
      <c r="HAW7" s="111"/>
      <c r="HAX7" s="111"/>
      <c r="HAY7" s="111"/>
      <c r="HAZ7" s="111"/>
      <c r="HBA7" s="111"/>
      <c r="HBB7" s="111"/>
      <c r="HBC7" s="111"/>
      <c r="HBD7" s="111"/>
      <c r="HBE7" s="111"/>
      <c r="HBF7" s="111"/>
      <c r="HBG7" s="111"/>
      <c r="HBH7" s="111"/>
      <c r="HBI7" s="111"/>
      <c r="HBJ7" s="111"/>
      <c r="HBK7" s="111"/>
      <c r="HBL7" s="111"/>
      <c r="HBM7" s="111"/>
      <c r="HBN7" s="111"/>
      <c r="HBO7" s="111"/>
      <c r="HBP7" s="111"/>
      <c r="HBQ7" s="111"/>
      <c r="HBR7" s="111"/>
      <c r="HBS7" s="111"/>
      <c r="HBT7" s="111"/>
      <c r="HBU7" s="111"/>
      <c r="HBV7" s="111"/>
      <c r="HBW7" s="111"/>
      <c r="HBX7" s="111"/>
      <c r="HBY7" s="111"/>
      <c r="HBZ7" s="111"/>
      <c r="HCA7" s="111"/>
      <c r="HCB7" s="111"/>
      <c r="HCC7" s="111"/>
      <c r="HCD7" s="111"/>
      <c r="HCE7" s="111"/>
      <c r="HCF7" s="111"/>
      <c r="HCG7" s="111"/>
      <c r="HCH7" s="111"/>
      <c r="HCI7" s="111"/>
      <c r="HCJ7" s="111"/>
      <c r="HCK7" s="111"/>
      <c r="HCL7" s="111"/>
      <c r="HCM7" s="111"/>
      <c r="HCN7" s="111"/>
      <c r="HCO7" s="111"/>
      <c r="HCP7" s="111"/>
      <c r="HCQ7" s="111"/>
      <c r="HCR7" s="111"/>
      <c r="HCS7" s="111"/>
      <c r="HCT7" s="111"/>
      <c r="HCU7" s="111"/>
      <c r="HCV7" s="111"/>
      <c r="HCW7" s="111"/>
      <c r="HCX7" s="111"/>
      <c r="HCY7" s="111"/>
      <c r="HCZ7" s="111"/>
      <c r="HDA7" s="111"/>
      <c r="HDB7" s="111"/>
      <c r="HDC7" s="111"/>
      <c r="HDD7" s="111"/>
      <c r="HDE7" s="111"/>
      <c r="HDF7" s="111"/>
      <c r="HDG7" s="111"/>
      <c r="HDH7" s="111"/>
      <c r="HDI7" s="111"/>
      <c r="HDJ7" s="111"/>
      <c r="HDK7" s="111"/>
      <c r="HDL7" s="111"/>
      <c r="HDM7" s="111"/>
      <c r="HDN7" s="111"/>
      <c r="HDO7" s="111"/>
      <c r="HDP7" s="111"/>
      <c r="HDQ7" s="111"/>
      <c r="HDR7" s="111"/>
      <c r="HDS7" s="111"/>
      <c r="HDT7" s="111"/>
      <c r="HDU7" s="111"/>
      <c r="HDV7" s="111"/>
      <c r="HDW7" s="111"/>
      <c r="HDX7" s="111"/>
      <c r="HDY7" s="111"/>
      <c r="HDZ7" s="111"/>
      <c r="HEA7" s="111"/>
      <c r="HEB7" s="111"/>
      <c r="HEC7" s="111"/>
      <c r="HED7" s="111"/>
      <c r="HEE7" s="111"/>
      <c r="HEF7" s="111"/>
      <c r="HEG7" s="111"/>
      <c r="HEH7" s="111"/>
      <c r="HEI7" s="111"/>
      <c r="HEJ7" s="111"/>
      <c r="HEK7" s="111"/>
      <c r="HEL7" s="111"/>
      <c r="HEM7" s="111"/>
      <c r="HEN7" s="111"/>
      <c r="HEO7" s="111"/>
      <c r="HEP7" s="111"/>
      <c r="HEQ7" s="111"/>
      <c r="HER7" s="111"/>
      <c r="HES7" s="111"/>
      <c r="HET7" s="111"/>
      <c r="HEU7" s="111"/>
      <c r="HEV7" s="111"/>
      <c r="HEW7" s="111"/>
      <c r="HEX7" s="111"/>
      <c r="HEY7" s="111"/>
      <c r="HEZ7" s="111"/>
      <c r="HFA7" s="111"/>
      <c r="HFB7" s="111"/>
      <c r="HFC7" s="111"/>
      <c r="HFD7" s="111"/>
      <c r="HFE7" s="111"/>
      <c r="HFF7" s="111"/>
      <c r="HFG7" s="111"/>
      <c r="HFH7" s="111"/>
      <c r="HFI7" s="111"/>
      <c r="HFJ7" s="111"/>
      <c r="HFK7" s="111"/>
      <c r="HFL7" s="111"/>
      <c r="HFM7" s="111"/>
      <c r="HFN7" s="111"/>
      <c r="HFO7" s="111"/>
      <c r="HFP7" s="111"/>
      <c r="HFQ7" s="111"/>
      <c r="HFR7" s="111"/>
      <c r="HFS7" s="111"/>
      <c r="HFT7" s="111"/>
      <c r="HFU7" s="111"/>
      <c r="HFV7" s="111"/>
      <c r="HFW7" s="111"/>
      <c r="HFX7" s="111"/>
      <c r="HFY7" s="111"/>
      <c r="HFZ7" s="111"/>
      <c r="HGA7" s="111"/>
      <c r="HGB7" s="111"/>
      <c r="HGC7" s="111"/>
      <c r="HGD7" s="111"/>
      <c r="HGE7" s="111"/>
      <c r="HGF7" s="111"/>
      <c r="HGG7" s="111"/>
      <c r="HGH7" s="111"/>
      <c r="HGI7" s="111"/>
      <c r="HGJ7" s="111"/>
      <c r="HGK7" s="111"/>
      <c r="HGL7" s="111"/>
      <c r="HGM7" s="111"/>
      <c r="HGN7" s="111"/>
      <c r="HGO7" s="111"/>
      <c r="HGP7" s="111"/>
      <c r="HGQ7" s="111"/>
      <c r="HGR7" s="111"/>
      <c r="HGS7" s="111"/>
      <c r="HGT7" s="111"/>
      <c r="HGU7" s="111"/>
      <c r="HGV7" s="111"/>
      <c r="HGW7" s="111"/>
      <c r="HGX7" s="111"/>
      <c r="HGY7" s="111"/>
      <c r="HGZ7" s="111"/>
      <c r="HHA7" s="111"/>
      <c r="HHB7" s="111"/>
      <c r="HHC7" s="111"/>
      <c r="HHD7" s="111"/>
      <c r="HHE7" s="111"/>
      <c r="HHF7" s="111"/>
      <c r="HHG7" s="111"/>
      <c r="HHH7" s="111"/>
      <c r="HHI7" s="111"/>
      <c r="HHJ7" s="111"/>
      <c r="HHK7" s="111"/>
      <c r="HHL7" s="111"/>
      <c r="HHM7" s="111"/>
      <c r="HHN7" s="111"/>
      <c r="HHO7" s="111"/>
      <c r="HHP7" s="111"/>
      <c r="HHQ7" s="111"/>
      <c r="HHR7" s="111"/>
      <c r="HHS7" s="111"/>
      <c r="HHT7" s="111"/>
      <c r="HHU7" s="111"/>
      <c r="HHV7" s="111"/>
      <c r="HHW7" s="111"/>
      <c r="HHX7" s="111"/>
      <c r="HHY7" s="111"/>
      <c r="HHZ7" s="111"/>
      <c r="HIA7" s="111"/>
      <c r="HIB7" s="111"/>
      <c r="HIC7" s="111"/>
      <c r="HID7" s="111"/>
      <c r="HIE7" s="111"/>
      <c r="HIF7" s="111"/>
      <c r="HIG7" s="111"/>
      <c r="HIH7" s="111"/>
      <c r="HII7" s="111"/>
      <c r="HIJ7" s="111"/>
      <c r="HIK7" s="111"/>
      <c r="HIL7" s="111"/>
      <c r="HIM7" s="111"/>
      <c r="HIN7" s="111"/>
      <c r="HIO7" s="111"/>
      <c r="HIP7" s="111"/>
      <c r="HIQ7" s="111"/>
      <c r="HIR7" s="111"/>
      <c r="HIS7" s="111"/>
      <c r="HIT7" s="111"/>
      <c r="HIU7" s="111"/>
      <c r="HIV7" s="111"/>
      <c r="HIW7" s="111"/>
      <c r="HIX7" s="111"/>
      <c r="HIY7" s="111"/>
      <c r="HIZ7" s="111"/>
      <c r="HJA7" s="111"/>
      <c r="HJB7" s="111"/>
      <c r="HJC7" s="111"/>
      <c r="HJD7" s="111"/>
      <c r="HJE7" s="111"/>
      <c r="HJF7" s="111"/>
      <c r="HJG7" s="111"/>
      <c r="HJH7" s="111"/>
      <c r="HJI7" s="111"/>
      <c r="HJJ7" s="111"/>
      <c r="HJK7" s="111"/>
      <c r="HJL7" s="111"/>
      <c r="HJM7" s="111"/>
      <c r="HJN7" s="111"/>
      <c r="HJO7" s="111"/>
      <c r="HJP7" s="111"/>
      <c r="HJQ7" s="111"/>
      <c r="HJR7" s="111"/>
      <c r="HJS7" s="111"/>
      <c r="HJT7" s="111"/>
      <c r="HJU7" s="111"/>
      <c r="HJV7" s="111"/>
      <c r="HJW7" s="111"/>
      <c r="HJX7" s="111"/>
      <c r="HJY7" s="111"/>
      <c r="HJZ7" s="111"/>
      <c r="HKA7" s="111"/>
      <c r="HKB7" s="111"/>
      <c r="HKC7" s="111"/>
      <c r="HKD7" s="111"/>
      <c r="HKE7" s="111"/>
      <c r="HKF7" s="111"/>
      <c r="HKG7" s="111"/>
      <c r="HKH7" s="111"/>
      <c r="HKI7" s="111"/>
      <c r="HKJ7" s="111"/>
      <c r="HKK7" s="111"/>
      <c r="HKL7" s="111"/>
      <c r="HKM7" s="111"/>
      <c r="HKN7" s="111"/>
      <c r="HKO7" s="111"/>
      <c r="HKP7" s="111"/>
      <c r="HKQ7" s="111"/>
      <c r="HKR7" s="111"/>
      <c r="HKS7" s="111"/>
      <c r="HKT7" s="111"/>
      <c r="HKU7" s="111"/>
      <c r="HKV7" s="111"/>
      <c r="HKW7" s="111"/>
      <c r="HKX7" s="111"/>
      <c r="HKY7" s="111"/>
      <c r="HKZ7" s="111"/>
      <c r="HLA7" s="111"/>
      <c r="HLB7" s="111"/>
      <c r="HLC7" s="111"/>
      <c r="HLD7" s="111"/>
      <c r="HLE7" s="111"/>
      <c r="HLF7" s="111"/>
      <c r="HLG7" s="111"/>
      <c r="HLH7" s="111"/>
      <c r="HLI7" s="111"/>
      <c r="HLJ7" s="111"/>
      <c r="HLK7" s="111"/>
      <c r="HLL7" s="111"/>
      <c r="HLM7" s="111"/>
      <c r="HLN7" s="111"/>
      <c r="HLO7" s="111"/>
      <c r="HLP7" s="111"/>
      <c r="HLQ7" s="111"/>
      <c r="HLR7" s="111"/>
      <c r="HLS7" s="111"/>
      <c r="HLT7" s="111"/>
      <c r="HLU7" s="111"/>
      <c r="HLV7" s="111"/>
      <c r="HLW7" s="111"/>
      <c r="HLX7" s="111"/>
      <c r="HLY7" s="111"/>
      <c r="HLZ7" s="111"/>
      <c r="HMA7" s="111"/>
      <c r="HMB7" s="111"/>
      <c r="HMC7" s="111"/>
      <c r="HMD7" s="111"/>
      <c r="HME7" s="111"/>
      <c r="HMF7" s="111"/>
      <c r="HMG7" s="111"/>
      <c r="HMH7" s="111"/>
      <c r="HMI7" s="111"/>
      <c r="HMJ7" s="111"/>
      <c r="HMK7" s="111"/>
      <c r="HML7" s="111"/>
      <c r="HMM7" s="111"/>
      <c r="HMN7" s="111"/>
      <c r="HMO7" s="111"/>
      <c r="HMP7" s="111"/>
      <c r="HMQ7" s="111"/>
      <c r="HMR7" s="111"/>
      <c r="HMS7" s="111"/>
      <c r="HMT7" s="111"/>
      <c r="HMU7" s="111"/>
      <c r="HMV7" s="111"/>
      <c r="HMW7" s="111"/>
      <c r="HMX7" s="111"/>
      <c r="HMY7" s="111"/>
      <c r="HMZ7" s="111"/>
      <c r="HNA7" s="111"/>
      <c r="HNB7" s="111"/>
      <c r="HNC7" s="111"/>
      <c r="HND7" s="111"/>
      <c r="HNE7" s="111"/>
      <c r="HNF7" s="111"/>
      <c r="HNG7" s="111"/>
      <c r="HNH7" s="111"/>
      <c r="HNI7" s="111"/>
      <c r="HNJ7" s="111"/>
      <c r="HNK7" s="111"/>
      <c r="HNL7" s="111"/>
      <c r="HNM7" s="111"/>
      <c r="HNN7" s="111"/>
      <c r="HNO7" s="111"/>
      <c r="HNP7" s="111"/>
      <c r="HNQ7" s="111"/>
      <c r="HNR7" s="111"/>
      <c r="HNS7" s="111"/>
      <c r="HNT7" s="111"/>
      <c r="HNU7" s="111"/>
      <c r="HNV7" s="111"/>
      <c r="HNW7" s="111"/>
      <c r="HNX7" s="111"/>
      <c r="HNY7" s="111"/>
      <c r="HNZ7" s="111"/>
      <c r="HOA7" s="111"/>
      <c r="HOB7" s="111"/>
      <c r="HOC7" s="111"/>
      <c r="HOD7" s="111"/>
      <c r="HOE7" s="111"/>
      <c r="HOF7" s="111"/>
      <c r="HOG7" s="111"/>
      <c r="HOH7" s="111"/>
      <c r="HOI7" s="111"/>
      <c r="HOJ7" s="111"/>
      <c r="HOK7" s="111"/>
      <c r="HOL7" s="111"/>
      <c r="HOM7" s="111"/>
      <c r="HON7" s="111"/>
      <c r="HOO7" s="111"/>
      <c r="HOP7" s="111"/>
      <c r="HOQ7" s="111"/>
      <c r="HOR7" s="111"/>
      <c r="HOS7" s="111"/>
      <c r="HOT7" s="111"/>
      <c r="HOU7" s="111"/>
      <c r="HOV7" s="111"/>
      <c r="HOW7" s="111"/>
      <c r="HOX7" s="111"/>
      <c r="HOY7" s="111"/>
      <c r="HOZ7" s="111"/>
      <c r="HPA7" s="111"/>
      <c r="HPB7" s="111"/>
      <c r="HPC7" s="111"/>
      <c r="HPD7" s="111"/>
      <c r="HPE7" s="111"/>
      <c r="HPF7" s="111"/>
      <c r="HPG7" s="111"/>
      <c r="HPH7" s="111"/>
      <c r="HPI7" s="111"/>
      <c r="HPJ7" s="111"/>
      <c r="HPK7" s="111"/>
      <c r="HPL7" s="111"/>
      <c r="HPM7" s="111"/>
      <c r="HPN7" s="111"/>
      <c r="HPO7" s="111"/>
      <c r="HPP7" s="111"/>
      <c r="HPQ7" s="111"/>
      <c r="HPR7" s="111"/>
      <c r="HPS7" s="111"/>
      <c r="HPT7" s="111"/>
      <c r="HPU7" s="111"/>
      <c r="HPV7" s="111"/>
      <c r="HPW7" s="111"/>
      <c r="HPX7" s="111"/>
      <c r="HPY7" s="111"/>
      <c r="HPZ7" s="111"/>
      <c r="HQA7" s="111"/>
      <c r="HQB7" s="111"/>
      <c r="HQC7" s="111"/>
      <c r="HQD7" s="111"/>
      <c r="HQE7" s="111"/>
      <c r="HQF7" s="111"/>
      <c r="HQG7" s="111"/>
      <c r="HQH7" s="111"/>
      <c r="HQI7" s="111"/>
      <c r="HQJ7" s="111"/>
      <c r="HQK7" s="111"/>
      <c r="HQL7" s="111"/>
      <c r="HQM7" s="111"/>
      <c r="HQN7" s="111"/>
      <c r="HQO7" s="111"/>
      <c r="HQP7" s="111"/>
      <c r="HQQ7" s="111"/>
      <c r="HQR7" s="111"/>
      <c r="HQS7" s="111"/>
      <c r="HQT7" s="111"/>
      <c r="HQU7" s="111"/>
      <c r="HQV7" s="111"/>
      <c r="HQW7" s="111"/>
      <c r="HQX7" s="111"/>
      <c r="HQY7" s="111"/>
      <c r="HQZ7" s="111"/>
      <c r="HRA7" s="111"/>
      <c r="HRB7" s="111"/>
      <c r="HRC7" s="111"/>
      <c r="HRD7" s="111"/>
      <c r="HRE7" s="111"/>
      <c r="HRF7" s="111"/>
      <c r="HRG7" s="111"/>
      <c r="HRH7" s="111"/>
      <c r="HRI7" s="111"/>
      <c r="HRJ7" s="111"/>
      <c r="HRK7" s="111"/>
      <c r="HRL7" s="111"/>
      <c r="HRM7" s="111"/>
      <c r="HRN7" s="111"/>
      <c r="HRO7" s="111"/>
      <c r="HRP7" s="111"/>
      <c r="HRQ7" s="111"/>
      <c r="HRR7" s="111"/>
      <c r="HRS7" s="111"/>
      <c r="HRT7" s="111"/>
      <c r="HRU7" s="111"/>
      <c r="HRV7" s="111"/>
      <c r="HRW7" s="111"/>
      <c r="HRX7" s="111"/>
      <c r="HRY7" s="111"/>
      <c r="HRZ7" s="111"/>
      <c r="HSA7" s="111"/>
      <c r="HSB7" s="111"/>
      <c r="HSC7" s="111"/>
      <c r="HSD7" s="111"/>
      <c r="HSE7" s="111"/>
      <c r="HSF7" s="111"/>
      <c r="HSG7" s="111"/>
      <c r="HSH7" s="111"/>
      <c r="HSI7" s="111"/>
      <c r="HSJ7" s="111"/>
      <c r="HSK7" s="111"/>
      <c r="HSL7" s="111"/>
      <c r="HSM7" s="111"/>
      <c r="HSN7" s="111"/>
      <c r="HSO7" s="111"/>
      <c r="HSP7" s="111"/>
      <c r="HSQ7" s="111"/>
      <c r="HSR7" s="111"/>
      <c r="HSS7" s="111"/>
      <c r="HST7" s="111"/>
      <c r="HSU7" s="111"/>
      <c r="HSV7" s="111"/>
      <c r="HSW7" s="111"/>
      <c r="HSX7" s="111"/>
      <c r="HSY7" s="111"/>
      <c r="HSZ7" s="111"/>
      <c r="HTA7" s="111"/>
      <c r="HTB7" s="111"/>
      <c r="HTC7" s="111"/>
      <c r="HTD7" s="111"/>
      <c r="HTE7" s="111"/>
      <c r="HTF7" s="111"/>
      <c r="HTG7" s="111"/>
      <c r="HTH7" s="111"/>
      <c r="HTI7" s="111"/>
      <c r="HTJ7" s="111"/>
      <c r="HTK7" s="111"/>
      <c r="HTL7" s="111"/>
      <c r="HTM7" s="111"/>
      <c r="HTN7" s="111"/>
      <c r="HTO7" s="111"/>
      <c r="HTP7" s="111"/>
      <c r="HTQ7" s="111"/>
      <c r="HTR7" s="111"/>
      <c r="HTS7" s="111"/>
      <c r="HTT7" s="111"/>
      <c r="HTU7" s="111"/>
      <c r="HTV7" s="111"/>
      <c r="HTW7" s="111"/>
      <c r="HTX7" s="111"/>
      <c r="HTY7" s="111"/>
      <c r="HTZ7" s="111"/>
      <c r="HUA7" s="111"/>
      <c r="HUB7" s="111"/>
      <c r="HUC7" s="111"/>
      <c r="HUD7" s="111"/>
      <c r="HUE7" s="111"/>
      <c r="HUF7" s="111"/>
      <c r="HUG7" s="111"/>
      <c r="HUH7" s="111"/>
      <c r="HUI7" s="111"/>
      <c r="HUJ7" s="111"/>
      <c r="HUK7" s="111"/>
      <c r="HUL7" s="111"/>
      <c r="HUM7" s="111"/>
      <c r="HUN7" s="111"/>
      <c r="HUO7" s="111"/>
      <c r="HUP7" s="111"/>
      <c r="HUQ7" s="111"/>
      <c r="HUR7" s="111"/>
      <c r="HUS7" s="111"/>
      <c r="HUT7" s="111"/>
      <c r="HUU7" s="111"/>
      <c r="HUV7" s="111"/>
      <c r="HUW7" s="111"/>
      <c r="HUX7" s="111"/>
      <c r="HUY7" s="111"/>
      <c r="HUZ7" s="111"/>
      <c r="HVA7" s="111"/>
      <c r="HVB7" s="111"/>
      <c r="HVC7" s="111"/>
      <c r="HVD7" s="111"/>
      <c r="HVE7" s="111"/>
      <c r="HVF7" s="111"/>
      <c r="HVG7" s="111"/>
      <c r="HVH7" s="111"/>
      <c r="HVI7" s="111"/>
      <c r="HVJ7" s="111"/>
      <c r="HVK7" s="111"/>
      <c r="HVL7" s="111"/>
      <c r="HVM7" s="111"/>
      <c r="HVN7" s="111"/>
      <c r="HVO7" s="111"/>
      <c r="HVP7" s="111"/>
      <c r="HVQ7" s="111"/>
      <c r="HVR7" s="111"/>
      <c r="HVS7" s="111"/>
      <c r="HVT7" s="111"/>
      <c r="HVU7" s="111"/>
      <c r="HVV7" s="111"/>
      <c r="HVW7" s="111"/>
      <c r="HVX7" s="111"/>
      <c r="HVY7" s="111"/>
      <c r="HVZ7" s="111"/>
      <c r="HWA7" s="111"/>
      <c r="HWB7" s="111"/>
      <c r="HWC7" s="111"/>
      <c r="HWD7" s="111"/>
      <c r="HWE7" s="111"/>
      <c r="HWF7" s="111"/>
      <c r="HWG7" s="111"/>
      <c r="HWH7" s="111"/>
      <c r="HWI7" s="111"/>
      <c r="HWJ7" s="111"/>
      <c r="HWK7" s="111"/>
      <c r="HWL7" s="111"/>
      <c r="HWM7" s="111"/>
      <c r="HWN7" s="111"/>
      <c r="HWO7" s="111"/>
      <c r="HWP7" s="111"/>
      <c r="HWQ7" s="111"/>
      <c r="HWR7" s="111"/>
      <c r="HWS7" s="111"/>
      <c r="HWT7" s="111"/>
      <c r="HWU7" s="111"/>
      <c r="HWV7" s="111"/>
      <c r="HWW7" s="111"/>
      <c r="HWX7" s="111"/>
      <c r="HWY7" s="111"/>
      <c r="HWZ7" s="111"/>
      <c r="HXA7" s="111"/>
      <c r="HXB7" s="111"/>
      <c r="HXC7" s="111"/>
      <c r="HXD7" s="111"/>
      <c r="HXE7" s="111"/>
      <c r="HXF7" s="111"/>
      <c r="HXG7" s="111"/>
      <c r="HXH7" s="111"/>
      <c r="HXI7" s="111"/>
      <c r="HXJ7" s="111"/>
      <c r="HXK7" s="111"/>
      <c r="HXL7" s="111"/>
      <c r="HXM7" s="111"/>
      <c r="HXN7" s="111"/>
      <c r="HXO7" s="111"/>
      <c r="HXP7" s="111"/>
      <c r="HXQ7" s="111"/>
      <c r="HXR7" s="111"/>
      <c r="HXS7" s="111"/>
      <c r="HXT7" s="111"/>
      <c r="HXU7" s="111"/>
      <c r="HXV7" s="111"/>
      <c r="HXW7" s="111"/>
      <c r="HXX7" s="111"/>
      <c r="HXY7" s="111"/>
      <c r="HXZ7" s="111"/>
      <c r="HYA7" s="111"/>
      <c r="HYB7" s="111"/>
      <c r="HYC7" s="111"/>
      <c r="HYD7" s="111"/>
      <c r="HYE7" s="111"/>
      <c r="HYF7" s="111"/>
      <c r="HYG7" s="111"/>
      <c r="HYH7" s="111"/>
      <c r="HYI7" s="111"/>
      <c r="HYJ7" s="111"/>
      <c r="HYK7" s="111"/>
      <c r="HYL7" s="111"/>
      <c r="HYM7" s="111"/>
      <c r="HYN7" s="111"/>
      <c r="HYO7" s="111"/>
      <c r="HYP7" s="111"/>
      <c r="HYQ7" s="111"/>
      <c r="HYR7" s="111"/>
      <c r="HYS7" s="111"/>
      <c r="HYT7" s="111"/>
      <c r="HYU7" s="111"/>
      <c r="HYV7" s="111"/>
      <c r="HYW7" s="111"/>
      <c r="HYX7" s="111"/>
      <c r="HYY7" s="111"/>
      <c r="HYZ7" s="111"/>
      <c r="HZA7" s="111"/>
      <c r="HZB7" s="111"/>
      <c r="HZC7" s="111"/>
      <c r="HZD7" s="111"/>
      <c r="HZE7" s="111"/>
      <c r="HZF7" s="111"/>
      <c r="HZG7" s="111"/>
      <c r="HZH7" s="111"/>
      <c r="HZI7" s="111"/>
      <c r="HZJ7" s="111"/>
      <c r="HZK7" s="111"/>
      <c r="HZL7" s="111"/>
      <c r="HZM7" s="111"/>
      <c r="HZN7" s="111"/>
      <c r="HZO7" s="111"/>
      <c r="HZP7" s="111"/>
      <c r="HZQ7" s="111"/>
      <c r="HZR7" s="111"/>
      <c r="HZS7" s="111"/>
      <c r="HZT7" s="111"/>
      <c r="HZU7" s="111"/>
      <c r="HZV7" s="111"/>
      <c r="HZW7" s="111"/>
      <c r="HZX7" s="111"/>
      <c r="HZY7" s="111"/>
      <c r="HZZ7" s="111"/>
      <c r="IAA7" s="111"/>
      <c r="IAB7" s="111"/>
      <c r="IAC7" s="111"/>
      <c r="IAD7" s="111"/>
      <c r="IAE7" s="111"/>
      <c r="IAF7" s="111"/>
      <c r="IAG7" s="111"/>
      <c r="IAH7" s="111"/>
      <c r="IAI7" s="111"/>
      <c r="IAJ7" s="111"/>
      <c r="IAK7" s="111"/>
      <c r="IAL7" s="111"/>
      <c r="IAM7" s="111"/>
      <c r="IAN7" s="111"/>
      <c r="IAO7" s="111"/>
      <c r="IAP7" s="111"/>
      <c r="IAQ7" s="111"/>
      <c r="IAR7" s="111"/>
      <c r="IAS7" s="111"/>
      <c r="IAT7" s="111"/>
      <c r="IAU7" s="111"/>
      <c r="IAV7" s="111"/>
      <c r="IAW7" s="111"/>
      <c r="IAX7" s="111"/>
      <c r="IAY7" s="111"/>
      <c r="IAZ7" s="111"/>
      <c r="IBA7" s="111"/>
      <c r="IBB7" s="111"/>
      <c r="IBC7" s="111"/>
      <c r="IBD7" s="111"/>
      <c r="IBE7" s="111"/>
      <c r="IBF7" s="111"/>
      <c r="IBG7" s="111"/>
      <c r="IBH7" s="111"/>
      <c r="IBI7" s="111"/>
      <c r="IBJ7" s="111"/>
      <c r="IBK7" s="111"/>
      <c r="IBL7" s="111"/>
      <c r="IBM7" s="111"/>
      <c r="IBN7" s="111"/>
      <c r="IBO7" s="111"/>
      <c r="IBP7" s="111"/>
      <c r="IBQ7" s="111"/>
      <c r="IBR7" s="111"/>
      <c r="IBS7" s="111"/>
      <c r="IBT7" s="111"/>
      <c r="IBU7" s="111"/>
      <c r="IBV7" s="111"/>
      <c r="IBW7" s="111"/>
      <c r="IBX7" s="111"/>
      <c r="IBY7" s="111"/>
      <c r="IBZ7" s="111"/>
      <c r="ICA7" s="111"/>
      <c r="ICB7" s="111"/>
      <c r="ICC7" s="111"/>
      <c r="ICD7" s="111"/>
      <c r="ICE7" s="111"/>
      <c r="ICF7" s="111"/>
      <c r="ICG7" s="111"/>
      <c r="ICH7" s="111"/>
      <c r="ICI7" s="111"/>
      <c r="ICJ7" s="111"/>
      <c r="ICK7" s="111"/>
      <c r="ICL7" s="111"/>
      <c r="ICM7" s="111"/>
      <c r="ICN7" s="111"/>
      <c r="ICO7" s="111"/>
      <c r="ICP7" s="111"/>
      <c r="ICQ7" s="111"/>
      <c r="ICR7" s="111"/>
      <c r="ICS7" s="111"/>
      <c r="ICT7" s="111"/>
      <c r="ICU7" s="111"/>
      <c r="ICV7" s="111"/>
      <c r="ICW7" s="111"/>
      <c r="ICX7" s="111"/>
      <c r="ICY7" s="111"/>
      <c r="ICZ7" s="111"/>
      <c r="IDA7" s="111"/>
      <c r="IDB7" s="111"/>
      <c r="IDC7" s="111"/>
      <c r="IDD7" s="111"/>
      <c r="IDE7" s="111"/>
      <c r="IDF7" s="111"/>
      <c r="IDG7" s="111"/>
      <c r="IDH7" s="111"/>
      <c r="IDI7" s="111"/>
      <c r="IDJ7" s="111"/>
      <c r="IDK7" s="111"/>
      <c r="IDL7" s="111"/>
      <c r="IDM7" s="111"/>
      <c r="IDN7" s="111"/>
      <c r="IDO7" s="111"/>
      <c r="IDP7" s="111"/>
      <c r="IDQ7" s="111"/>
      <c r="IDR7" s="111"/>
      <c r="IDS7" s="111"/>
      <c r="IDT7" s="111"/>
      <c r="IDU7" s="111"/>
      <c r="IDV7" s="111"/>
      <c r="IDW7" s="111"/>
      <c r="IDX7" s="111"/>
      <c r="IDY7" s="111"/>
      <c r="IDZ7" s="111"/>
      <c r="IEA7" s="111"/>
      <c r="IEB7" s="111"/>
      <c r="IEC7" s="111"/>
      <c r="IED7" s="111"/>
      <c r="IEE7" s="111"/>
      <c r="IEF7" s="111"/>
      <c r="IEG7" s="111"/>
      <c r="IEH7" s="111"/>
      <c r="IEI7" s="111"/>
      <c r="IEJ7" s="111"/>
      <c r="IEK7" s="111"/>
      <c r="IEL7" s="111"/>
      <c r="IEM7" s="111"/>
      <c r="IEN7" s="111"/>
      <c r="IEO7" s="111"/>
      <c r="IEP7" s="111"/>
      <c r="IEQ7" s="111"/>
      <c r="IER7" s="111"/>
      <c r="IES7" s="111"/>
      <c r="IET7" s="111"/>
      <c r="IEU7" s="111"/>
      <c r="IEV7" s="111"/>
      <c r="IEW7" s="111"/>
      <c r="IEX7" s="111"/>
      <c r="IEY7" s="111"/>
      <c r="IEZ7" s="111"/>
      <c r="IFA7" s="111"/>
      <c r="IFB7" s="111"/>
      <c r="IFC7" s="111"/>
      <c r="IFD7" s="111"/>
      <c r="IFE7" s="111"/>
      <c r="IFF7" s="111"/>
      <c r="IFG7" s="111"/>
      <c r="IFH7" s="111"/>
      <c r="IFI7" s="111"/>
      <c r="IFJ7" s="111"/>
      <c r="IFK7" s="111"/>
      <c r="IFL7" s="111"/>
      <c r="IFM7" s="111"/>
      <c r="IFN7" s="111"/>
      <c r="IFO7" s="111"/>
      <c r="IFP7" s="111"/>
      <c r="IFQ7" s="111"/>
      <c r="IFR7" s="111"/>
      <c r="IFS7" s="111"/>
      <c r="IFT7" s="111"/>
      <c r="IFU7" s="111"/>
      <c r="IFV7" s="111"/>
      <c r="IFW7" s="111"/>
      <c r="IFX7" s="111"/>
      <c r="IFY7" s="111"/>
      <c r="IFZ7" s="111"/>
      <c r="IGA7" s="111"/>
      <c r="IGB7" s="111"/>
      <c r="IGC7" s="111"/>
      <c r="IGD7" s="111"/>
      <c r="IGE7" s="111"/>
      <c r="IGF7" s="111"/>
      <c r="IGG7" s="111"/>
      <c r="IGH7" s="111"/>
      <c r="IGI7" s="111"/>
      <c r="IGJ7" s="111"/>
      <c r="IGK7" s="111"/>
      <c r="IGL7" s="111"/>
      <c r="IGM7" s="111"/>
      <c r="IGN7" s="111"/>
      <c r="IGO7" s="111"/>
      <c r="IGP7" s="111"/>
      <c r="IGQ7" s="111"/>
      <c r="IGR7" s="111"/>
      <c r="IGS7" s="111"/>
      <c r="IGT7" s="111"/>
      <c r="IGU7" s="111"/>
      <c r="IGV7" s="111"/>
      <c r="IGW7" s="111"/>
      <c r="IGX7" s="111"/>
      <c r="IGY7" s="111"/>
      <c r="IGZ7" s="111"/>
      <c r="IHA7" s="111"/>
      <c r="IHB7" s="111"/>
      <c r="IHC7" s="111"/>
      <c r="IHD7" s="111"/>
      <c r="IHE7" s="111"/>
      <c r="IHF7" s="111"/>
      <c r="IHG7" s="111"/>
      <c r="IHH7" s="111"/>
      <c r="IHI7" s="111"/>
      <c r="IHJ7" s="111"/>
      <c r="IHK7" s="111"/>
      <c r="IHL7" s="111"/>
      <c r="IHM7" s="111"/>
      <c r="IHN7" s="111"/>
      <c r="IHO7" s="111"/>
      <c r="IHP7" s="111"/>
      <c r="IHQ7" s="111"/>
      <c r="IHR7" s="111"/>
      <c r="IHS7" s="111"/>
      <c r="IHT7" s="111"/>
      <c r="IHU7" s="111"/>
      <c r="IHV7" s="111"/>
      <c r="IHW7" s="111"/>
      <c r="IHX7" s="111"/>
      <c r="IHY7" s="111"/>
      <c r="IHZ7" s="111"/>
      <c r="IIA7" s="111"/>
      <c r="IIB7" s="111"/>
      <c r="IIC7" s="111"/>
      <c r="IID7" s="111"/>
      <c r="IIE7" s="111"/>
      <c r="IIF7" s="111"/>
      <c r="IIG7" s="111"/>
      <c r="IIH7" s="111"/>
      <c r="III7" s="111"/>
      <c r="IIJ7" s="111"/>
      <c r="IIK7" s="111"/>
      <c r="IIL7" s="111"/>
      <c r="IIM7" s="111"/>
      <c r="IIN7" s="111"/>
      <c r="IIO7" s="111"/>
      <c r="IIP7" s="111"/>
      <c r="IIQ7" s="111"/>
      <c r="IIR7" s="111"/>
      <c r="IIS7" s="111"/>
      <c r="IIT7" s="111"/>
      <c r="IIU7" s="111"/>
      <c r="IIV7" s="111"/>
      <c r="IIW7" s="111"/>
      <c r="IIX7" s="111"/>
      <c r="IIY7" s="111"/>
      <c r="IIZ7" s="111"/>
      <c r="IJA7" s="111"/>
      <c r="IJB7" s="111"/>
      <c r="IJC7" s="111"/>
      <c r="IJD7" s="111"/>
      <c r="IJE7" s="111"/>
      <c r="IJF7" s="111"/>
      <c r="IJG7" s="111"/>
      <c r="IJH7" s="111"/>
      <c r="IJI7" s="111"/>
      <c r="IJJ7" s="111"/>
      <c r="IJK7" s="111"/>
      <c r="IJL7" s="111"/>
      <c r="IJM7" s="111"/>
      <c r="IJN7" s="111"/>
      <c r="IJO7" s="111"/>
      <c r="IJP7" s="111"/>
      <c r="IJQ7" s="111"/>
      <c r="IJR7" s="111"/>
      <c r="IJS7" s="111"/>
      <c r="IJT7" s="111"/>
      <c r="IJU7" s="111"/>
      <c r="IJV7" s="111"/>
      <c r="IJW7" s="111"/>
      <c r="IJX7" s="111"/>
      <c r="IJY7" s="111"/>
      <c r="IJZ7" s="111"/>
      <c r="IKA7" s="111"/>
      <c r="IKB7" s="111"/>
      <c r="IKC7" s="111"/>
      <c r="IKD7" s="111"/>
      <c r="IKE7" s="111"/>
      <c r="IKF7" s="111"/>
      <c r="IKG7" s="111"/>
      <c r="IKH7" s="111"/>
      <c r="IKI7" s="111"/>
      <c r="IKJ7" s="111"/>
      <c r="IKK7" s="111"/>
      <c r="IKL7" s="111"/>
      <c r="IKM7" s="111"/>
      <c r="IKN7" s="111"/>
      <c r="IKO7" s="111"/>
      <c r="IKP7" s="111"/>
      <c r="IKQ7" s="111"/>
      <c r="IKR7" s="111"/>
      <c r="IKS7" s="111"/>
      <c r="IKT7" s="111"/>
      <c r="IKU7" s="111"/>
      <c r="IKV7" s="111"/>
      <c r="IKW7" s="111"/>
      <c r="IKX7" s="111"/>
      <c r="IKY7" s="111"/>
      <c r="IKZ7" s="111"/>
      <c r="ILA7" s="111"/>
      <c r="ILB7" s="111"/>
      <c r="ILC7" s="111"/>
      <c r="ILD7" s="111"/>
      <c r="ILE7" s="111"/>
      <c r="ILF7" s="111"/>
      <c r="ILG7" s="111"/>
      <c r="ILH7" s="111"/>
      <c r="ILI7" s="111"/>
      <c r="ILJ7" s="111"/>
      <c r="ILK7" s="111"/>
      <c r="ILL7" s="111"/>
      <c r="ILM7" s="111"/>
      <c r="ILN7" s="111"/>
      <c r="ILO7" s="111"/>
      <c r="ILP7" s="111"/>
      <c r="ILQ7" s="111"/>
      <c r="ILR7" s="111"/>
      <c r="ILS7" s="111"/>
      <c r="ILT7" s="111"/>
      <c r="ILU7" s="111"/>
      <c r="ILV7" s="111"/>
      <c r="ILW7" s="111"/>
      <c r="ILX7" s="111"/>
      <c r="ILY7" s="111"/>
      <c r="ILZ7" s="111"/>
      <c r="IMA7" s="111"/>
      <c r="IMB7" s="111"/>
      <c r="IMC7" s="111"/>
      <c r="IMD7" s="111"/>
      <c r="IME7" s="111"/>
      <c r="IMF7" s="111"/>
      <c r="IMG7" s="111"/>
      <c r="IMH7" s="111"/>
      <c r="IMI7" s="111"/>
      <c r="IMJ7" s="111"/>
      <c r="IMK7" s="111"/>
      <c r="IML7" s="111"/>
      <c r="IMM7" s="111"/>
      <c r="IMN7" s="111"/>
      <c r="IMO7" s="111"/>
      <c r="IMP7" s="111"/>
      <c r="IMQ7" s="111"/>
      <c r="IMR7" s="111"/>
      <c r="IMS7" s="111"/>
      <c r="IMT7" s="111"/>
      <c r="IMU7" s="111"/>
      <c r="IMV7" s="111"/>
      <c r="IMW7" s="111"/>
      <c r="IMX7" s="111"/>
      <c r="IMY7" s="111"/>
      <c r="IMZ7" s="111"/>
      <c r="INA7" s="111"/>
      <c r="INB7" s="111"/>
      <c r="INC7" s="111"/>
      <c r="IND7" s="111"/>
      <c r="INE7" s="111"/>
      <c r="INF7" s="111"/>
      <c r="ING7" s="111"/>
      <c r="INH7" s="111"/>
      <c r="INI7" s="111"/>
      <c r="INJ7" s="111"/>
      <c r="INK7" s="111"/>
      <c r="INL7" s="111"/>
      <c r="INM7" s="111"/>
      <c r="INN7" s="111"/>
      <c r="INO7" s="111"/>
      <c r="INP7" s="111"/>
      <c r="INQ7" s="111"/>
      <c r="INR7" s="111"/>
      <c r="INS7" s="111"/>
      <c r="INT7" s="111"/>
      <c r="INU7" s="111"/>
      <c r="INV7" s="111"/>
      <c r="INW7" s="111"/>
      <c r="INX7" s="111"/>
      <c r="INY7" s="111"/>
      <c r="INZ7" s="111"/>
      <c r="IOA7" s="111"/>
      <c r="IOB7" s="111"/>
      <c r="IOC7" s="111"/>
      <c r="IOD7" s="111"/>
      <c r="IOE7" s="111"/>
      <c r="IOF7" s="111"/>
      <c r="IOG7" s="111"/>
      <c r="IOH7" s="111"/>
      <c r="IOI7" s="111"/>
      <c r="IOJ7" s="111"/>
      <c r="IOK7" s="111"/>
      <c r="IOL7" s="111"/>
      <c r="IOM7" s="111"/>
      <c r="ION7" s="111"/>
      <c r="IOO7" s="111"/>
      <c r="IOP7" s="111"/>
      <c r="IOQ7" s="111"/>
      <c r="IOR7" s="111"/>
      <c r="IOS7" s="111"/>
      <c r="IOT7" s="111"/>
      <c r="IOU7" s="111"/>
      <c r="IOV7" s="111"/>
      <c r="IOW7" s="111"/>
      <c r="IOX7" s="111"/>
      <c r="IOY7" s="111"/>
      <c r="IOZ7" s="111"/>
      <c r="IPA7" s="111"/>
      <c r="IPB7" s="111"/>
      <c r="IPC7" s="111"/>
      <c r="IPD7" s="111"/>
      <c r="IPE7" s="111"/>
      <c r="IPF7" s="111"/>
      <c r="IPG7" s="111"/>
      <c r="IPH7" s="111"/>
      <c r="IPI7" s="111"/>
      <c r="IPJ7" s="111"/>
      <c r="IPK7" s="111"/>
      <c r="IPL7" s="111"/>
      <c r="IPM7" s="111"/>
      <c r="IPN7" s="111"/>
      <c r="IPO7" s="111"/>
      <c r="IPP7" s="111"/>
      <c r="IPQ7" s="111"/>
      <c r="IPR7" s="111"/>
      <c r="IPS7" s="111"/>
      <c r="IPT7" s="111"/>
      <c r="IPU7" s="111"/>
      <c r="IPV7" s="111"/>
      <c r="IPW7" s="111"/>
      <c r="IPX7" s="111"/>
      <c r="IPY7" s="111"/>
      <c r="IPZ7" s="111"/>
      <c r="IQA7" s="111"/>
      <c r="IQB7" s="111"/>
      <c r="IQC7" s="111"/>
      <c r="IQD7" s="111"/>
      <c r="IQE7" s="111"/>
      <c r="IQF7" s="111"/>
      <c r="IQG7" s="111"/>
      <c r="IQH7" s="111"/>
      <c r="IQI7" s="111"/>
      <c r="IQJ7" s="111"/>
      <c r="IQK7" s="111"/>
      <c r="IQL7" s="111"/>
      <c r="IQM7" s="111"/>
      <c r="IQN7" s="111"/>
      <c r="IQO7" s="111"/>
      <c r="IQP7" s="111"/>
      <c r="IQQ7" s="111"/>
      <c r="IQR7" s="111"/>
      <c r="IQS7" s="111"/>
      <c r="IQT7" s="111"/>
      <c r="IQU7" s="111"/>
      <c r="IQV7" s="111"/>
      <c r="IQW7" s="111"/>
      <c r="IQX7" s="111"/>
      <c r="IQY7" s="111"/>
      <c r="IQZ7" s="111"/>
      <c r="IRA7" s="111"/>
      <c r="IRB7" s="111"/>
      <c r="IRC7" s="111"/>
      <c r="IRD7" s="111"/>
      <c r="IRE7" s="111"/>
      <c r="IRF7" s="111"/>
      <c r="IRG7" s="111"/>
      <c r="IRH7" s="111"/>
      <c r="IRI7" s="111"/>
      <c r="IRJ7" s="111"/>
      <c r="IRK7" s="111"/>
      <c r="IRL7" s="111"/>
      <c r="IRM7" s="111"/>
      <c r="IRN7" s="111"/>
      <c r="IRO7" s="111"/>
      <c r="IRP7" s="111"/>
      <c r="IRQ7" s="111"/>
      <c r="IRR7" s="111"/>
      <c r="IRS7" s="111"/>
      <c r="IRT7" s="111"/>
      <c r="IRU7" s="111"/>
      <c r="IRV7" s="111"/>
      <c r="IRW7" s="111"/>
      <c r="IRX7" s="111"/>
      <c r="IRY7" s="111"/>
      <c r="IRZ7" s="111"/>
      <c r="ISA7" s="111"/>
      <c r="ISB7" s="111"/>
      <c r="ISC7" s="111"/>
      <c r="ISD7" s="111"/>
      <c r="ISE7" s="111"/>
      <c r="ISF7" s="111"/>
      <c r="ISG7" s="111"/>
      <c r="ISH7" s="111"/>
      <c r="ISI7" s="111"/>
      <c r="ISJ7" s="111"/>
      <c r="ISK7" s="111"/>
      <c r="ISL7" s="111"/>
      <c r="ISM7" s="111"/>
      <c r="ISN7" s="111"/>
      <c r="ISO7" s="111"/>
      <c r="ISP7" s="111"/>
      <c r="ISQ7" s="111"/>
      <c r="ISR7" s="111"/>
      <c r="ISS7" s="111"/>
      <c r="IST7" s="111"/>
      <c r="ISU7" s="111"/>
      <c r="ISV7" s="111"/>
      <c r="ISW7" s="111"/>
      <c r="ISX7" s="111"/>
      <c r="ISY7" s="111"/>
      <c r="ISZ7" s="111"/>
      <c r="ITA7" s="111"/>
      <c r="ITB7" s="111"/>
      <c r="ITC7" s="111"/>
      <c r="ITD7" s="111"/>
      <c r="ITE7" s="111"/>
      <c r="ITF7" s="111"/>
      <c r="ITG7" s="111"/>
      <c r="ITH7" s="111"/>
      <c r="ITI7" s="111"/>
      <c r="ITJ7" s="111"/>
      <c r="ITK7" s="111"/>
      <c r="ITL7" s="111"/>
      <c r="ITM7" s="111"/>
      <c r="ITN7" s="111"/>
      <c r="ITO7" s="111"/>
      <c r="ITP7" s="111"/>
      <c r="ITQ7" s="111"/>
      <c r="ITR7" s="111"/>
      <c r="ITS7" s="111"/>
      <c r="ITT7" s="111"/>
      <c r="ITU7" s="111"/>
      <c r="ITV7" s="111"/>
      <c r="ITW7" s="111"/>
      <c r="ITX7" s="111"/>
      <c r="ITY7" s="111"/>
      <c r="ITZ7" s="111"/>
      <c r="IUA7" s="111"/>
      <c r="IUB7" s="111"/>
      <c r="IUC7" s="111"/>
      <c r="IUD7" s="111"/>
      <c r="IUE7" s="111"/>
      <c r="IUF7" s="111"/>
      <c r="IUG7" s="111"/>
      <c r="IUH7" s="111"/>
      <c r="IUI7" s="111"/>
      <c r="IUJ7" s="111"/>
      <c r="IUK7" s="111"/>
      <c r="IUL7" s="111"/>
      <c r="IUM7" s="111"/>
      <c r="IUN7" s="111"/>
      <c r="IUO7" s="111"/>
      <c r="IUP7" s="111"/>
      <c r="IUQ7" s="111"/>
      <c r="IUR7" s="111"/>
      <c r="IUS7" s="111"/>
      <c r="IUT7" s="111"/>
      <c r="IUU7" s="111"/>
      <c r="IUV7" s="111"/>
      <c r="IUW7" s="111"/>
      <c r="IUX7" s="111"/>
      <c r="IUY7" s="111"/>
      <c r="IUZ7" s="111"/>
      <c r="IVA7" s="111"/>
      <c r="IVB7" s="111"/>
      <c r="IVC7" s="111"/>
      <c r="IVD7" s="111"/>
      <c r="IVE7" s="111"/>
      <c r="IVF7" s="111"/>
      <c r="IVG7" s="111"/>
      <c r="IVH7" s="111"/>
      <c r="IVI7" s="111"/>
      <c r="IVJ7" s="111"/>
      <c r="IVK7" s="111"/>
      <c r="IVL7" s="111"/>
      <c r="IVM7" s="111"/>
      <c r="IVN7" s="111"/>
      <c r="IVO7" s="111"/>
      <c r="IVP7" s="111"/>
      <c r="IVQ7" s="111"/>
      <c r="IVR7" s="111"/>
      <c r="IVS7" s="111"/>
      <c r="IVT7" s="111"/>
      <c r="IVU7" s="111"/>
      <c r="IVV7" s="111"/>
      <c r="IVW7" s="111"/>
      <c r="IVX7" s="111"/>
      <c r="IVY7" s="111"/>
      <c r="IVZ7" s="111"/>
      <c r="IWA7" s="111"/>
      <c r="IWB7" s="111"/>
      <c r="IWC7" s="111"/>
      <c r="IWD7" s="111"/>
      <c r="IWE7" s="111"/>
      <c r="IWF7" s="111"/>
      <c r="IWG7" s="111"/>
      <c r="IWH7" s="111"/>
      <c r="IWI7" s="111"/>
      <c r="IWJ7" s="111"/>
      <c r="IWK7" s="111"/>
      <c r="IWL7" s="111"/>
      <c r="IWM7" s="111"/>
      <c r="IWN7" s="111"/>
      <c r="IWO7" s="111"/>
      <c r="IWP7" s="111"/>
      <c r="IWQ7" s="111"/>
      <c r="IWR7" s="111"/>
      <c r="IWS7" s="111"/>
      <c r="IWT7" s="111"/>
      <c r="IWU7" s="111"/>
      <c r="IWV7" s="111"/>
      <c r="IWW7" s="111"/>
      <c r="IWX7" s="111"/>
      <c r="IWY7" s="111"/>
      <c r="IWZ7" s="111"/>
      <c r="IXA7" s="111"/>
      <c r="IXB7" s="111"/>
      <c r="IXC7" s="111"/>
      <c r="IXD7" s="111"/>
      <c r="IXE7" s="111"/>
      <c r="IXF7" s="111"/>
      <c r="IXG7" s="111"/>
      <c r="IXH7" s="111"/>
      <c r="IXI7" s="111"/>
      <c r="IXJ7" s="111"/>
      <c r="IXK7" s="111"/>
      <c r="IXL7" s="111"/>
      <c r="IXM7" s="111"/>
      <c r="IXN7" s="111"/>
      <c r="IXO7" s="111"/>
      <c r="IXP7" s="111"/>
      <c r="IXQ7" s="111"/>
      <c r="IXR7" s="111"/>
      <c r="IXS7" s="111"/>
      <c r="IXT7" s="111"/>
      <c r="IXU7" s="111"/>
      <c r="IXV7" s="111"/>
      <c r="IXW7" s="111"/>
      <c r="IXX7" s="111"/>
      <c r="IXY7" s="111"/>
      <c r="IXZ7" s="111"/>
      <c r="IYA7" s="111"/>
      <c r="IYB7" s="111"/>
      <c r="IYC7" s="111"/>
      <c r="IYD7" s="111"/>
      <c r="IYE7" s="111"/>
      <c r="IYF7" s="111"/>
      <c r="IYG7" s="111"/>
      <c r="IYH7" s="111"/>
      <c r="IYI7" s="111"/>
      <c r="IYJ7" s="111"/>
      <c r="IYK7" s="111"/>
      <c r="IYL7" s="111"/>
      <c r="IYM7" s="111"/>
      <c r="IYN7" s="111"/>
      <c r="IYO7" s="111"/>
      <c r="IYP7" s="111"/>
      <c r="IYQ7" s="111"/>
      <c r="IYR7" s="111"/>
      <c r="IYS7" s="111"/>
      <c r="IYT7" s="111"/>
      <c r="IYU7" s="111"/>
      <c r="IYV7" s="111"/>
      <c r="IYW7" s="111"/>
      <c r="IYX7" s="111"/>
      <c r="IYY7" s="111"/>
      <c r="IYZ7" s="111"/>
      <c r="IZA7" s="111"/>
      <c r="IZB7" s="111"/>
      <c r="IZC7" s="111"/>
      <c r="IZD7" s="111"/>
      <c r="IZE7" s="111"/>
      <c r="IZF7" s="111"/>
      <c r="IZG7" s="111"/>
      <c r="IZH7" s="111"/>
      <c r="IZI7" s="111"/>
      <c r="IZJ7" s="111"/>
      <c r="IZK7" s="111"/>
      <c r="IZL7" s="111"/>
      <c r="IZM7" s="111"/>
      <c r="IZN7" s="111"/>
      <c r="IZO7" s="111"/>
      <c r="IZP7" s="111"/>
      <c r="IZQ7" s="111"/>
      <c r="IZR7" s="111"/>
      <c r="IZS7" s="111"/>
      <c r="IZT7" s="111"/>
      <c r="IZU7" s="111"/>
      <c r="IZV7" s="111"/>
      <c r="IZW7" s="111"/>
      <c r="IZX7" s="111"/>
      <c r="IZY7" s="111"/>
      <c r="IZZ7" s="111"/>
      <c r="JAA7" s="111"/>
      <c r="JAB7" s="111"/>
      <c r="JAC7" s="111"/>
      <c r="JAD7" s="111"/>
      <c r="JAE7" s="111"/>
      <c r="JAF7" s="111"/>
      <c r="JAG7" s="111"/>
      <c r="JAH7" s="111"/>
      <c r="JAI7" s="111"/>
      <c r="JAJ7" s="111"/>
      <c r="JAK7" s="111"/>
      <c r="JAL7" s="111"/>
      <c r="JAM7" s="111"/>
      <c r="JAN7" s="111"/>
      <c r="JAO7" s="111"/>
      <c r="JAP7" s="111"/>
      <c r="JAQ7" s="111"/>
      <c r="JAR7" s="111"/>
      <c r="JAS7" s="111"/>
      <c r="JAT7" s="111"/>
      <c r="JAU7" s="111"/>
      <c r="JAV7" s="111"/>
      <c r="JAW7" s="111"/>
      <c r="JAX7" s="111"/>
      <c r="JAY7" s="111"/>
      <c r="JAZ7" s="111"/>
      <c r="JBA7" s="111"/>
      <c r="JBB7" s="111"/>
      <c r="JBC7" s="111"/>
      <c r="JBD7" s="111"/>
      <c r="JBE7" s="111"/>
      <c r="JBF7" s="111"/>
      <c r="JBG7" s="111"/>
      <c r="JBH7" s="111"/>
      <c r="JBI7" s="111"/>
      <c r="JBJ7" s="111"/>
      <c r="JBK7" s="111"/>
      <c r="JBL7" s="111"/>
      <c r="JBM7" s="111"/>
      <c r="JBN7" s="111"/>
      <c r="JBO7" s="111"/>
      <c r="JBP7" s="111"/>
      <c r="JBQ7" s="111"/>
      <c r="JBR7" s="111"/>
      <c r="JBS7" s="111"/>
      <c r="JBT7" s="111"/>
      <c r="JBU7" s="111"/>
      <c r="JBV7" s="111"/>
      <c r="JBW7" s="111"/>
      <c r="JBX7" s="111"/>
      <c r="JBY7" s="111"/>
      <c r="JBZ7" s="111"/>
      <c r="JCA7" s="111"/>
      <c r="JCB7" s="111"/>
      <c r="JCC7" s="111"/>
      <c r="JCD7" s="111"/>
      <c r="JCE7" s="111"/>
      <c r="JCF7" s="111"/>
      <c r="JCG7" s="111"/>
      <c r="JCH7" s="111"/>
      <c r="JCI7" s="111"/>
      <c r="JCJ7" s="111"/>
      <c r="JCK7" s="111"/>
      <c r="JCL7" s="111"/>
      <c r="JCM7" s="111"/>
      <c r="JCN7" s="111"/>
      <c r="JCO7" s="111"/>
      <c r="JCP7" s="111"/>
      <c r="JCQ7" s="111"/>
      <c r="JCR7" s="111"/>
      <c r="JCS7" s="111"/>
      <c r="JCT7" s="111"/>
      <c r="JCU7" s="111"/>
      <c r="JCV7" s="111"/>
      <c r="JCW7" s="111"/>
      <c r="JCX7" s="111"/>
      <c r="JCY7" s="111"/>
      <c r="JCZ7" s="111"/>
      <c r="JDA7" s="111"/>
      <c r="JDB7" s="111"/>
      <c r="JDC7" s="111"/>
      <c r="JDD7" s="111"/>
      <c r="JDE7" s="111"/>
      <c r="JDF7" s="111"/>
      <c r="JDG7" s="111"/>
      <c r="JDH7" s="111"/>
      <c r="JDI7" s="111"/>
      <c r="JDJ7" s="111"/>
      <c r="JDK7" s="111"/>
      <c r="JDL7" s="111"/>
      <c r="JDM7" s="111"/>
      <c r="JDN7" s="111"/>
      <c r="JDO7" s="111"/>
      <c r="JDP7" s="111"/>
      <c r="JDQ7" s="111"/>
      <c r="JDR7" s="111"/>
      <c r="JDS7" s="111"/>
      <c r="JDT7" s="111"/>
      <c r="JDU7" s="111"/>
      <c r="JDV7" s="111"/>
      <c r="JDW7" s="111"/>
      <c r="JDX7" s="111"/>
      <c r="JDY7" s="111"/>
      <c r="JDZ7" s="111"/>
      <c r="JEA7" s="111"/>
      <c r="JEB7" s="111"/>
      <c r="JEC7" s="111"/>
      <c r="JED7" s="111"/>
      <c r="JEE7" s="111"/>
      <c r="JEF7" s="111"/>
      <c r="JEG7" s="111"/>
      <c r="JEH7" s="111"/>
      <c r="JEI7" s="111"/>
      <c r="JEJ7" s="111"/>
      <c r="JEK7" s="111"/>
      <c r="JEL7" s="111"/>
      <c r="JEM7" s="111"/>
      <c r="JEN7" s="111"/>
      <c r="JEO7" s="111"/>
      <c r="JEP7" s="111"/>
      <c r="JEQ7" s="111"/>
      <c r="JER7" s="111"/>
      <c r="JES7" s="111"/>
      <c r="JET7" s="111"/>
      <c r="JEU7" s="111"/>
      <c r="JEV7" s="111"/>
      <c r="JEW7" s="111"/>
      <c r="JEX7" s="111"/>
      <c r="JEY7" s="111"/>
      <c r="JEZ7" s="111"/>
      <c r="JFA7" s="111"/>
      <c r="JFB7" s="111"/>
      <c r="JFC7" s="111"/>
      <c r="JFD7" s="111"/>
      <c r="JFE7" s="111"/>
      <c r="JFF7" s="111"/>
      <c r="JFG7" s="111"/>
      <c r="JFH7" s="111"/>
      <c r="JFI7" s="111"/>
      <c r="JFJ7" s="111"/>
      <c r="JFK7" s="111"/>
      <c r="JFL7" s="111"/>
      <c r="JFM7" s="111"/>
      <c r="JFN7" s="111"/>
      <c r="JFO7" s="111"/>
      <c r="JFP7" s="111"/>
      <c r="JFQ7" s="111"/>
      <c r="JFR7" s="111"/>
      <c r="JFS7" s="111"/>
      <c r="JFT7" s="111"/>
      <c r="JFU7" s="111"/>
      <c r="JFV7" s="111"/>
      <c r="JFW7" s="111"/>
      <c r="JFX7" s="111"/>
      <c r="JFY7" s="111"/>
      <c r="JFZ7" s="111"/>
      <c r="JGA7" s="111"/>
      <c r="JGB7" s="111"/>
      <c r="JGC7" s="111"/>
      <c r="JGD7" s="111"/>
      <c r="JGE7" s="111"/>
      <c r="JGF7" s="111"/>
      <c r="JGG7" s="111"/>
      <c r="JGH7" s="111"/>
      <c r="JGI7" s="111"/>
      <c r="JGJ7" s="111"/>
      <c r="JGK7" s="111"/>
      <c r="JGL7" s="111"/>
      <c r="JGM7" s="111"/>
      <c r="JGN7" s="111"/>
      <c r="JGO7" s="111"/>
      <c r="JGP7" s="111"/>
      <c r="JGQ7" s="111"/>
      <c r="JGR7" s="111"/>
      <c r="JGS7" s="111"/>
      <c r="JGT7" s="111"/>
      <c r="JGU7" s="111"/>
      <c r="JGV7" s="111"/>
      <c r="JGW7" s="111"/>
      <c r="JGX7" s="111"/>
      <c r="JGY7" s="111"/>
      <c r="JGZ7" s="111"/>
      <c r="JHA7" s="111"/>
      <c r="JHB7" s="111"/>
      <c r="JHC7" s="111"/>
      <c r="JHD7" s="111"/>
      <c r="JHE7" s="111"/>
      <c r="JHF7" s="111"/>
      <c r="JHG7" s="111"/>
      <c r="JHH7" s="111"/>
      <c r="JHI7" s="111"/>
      <c r="JHJ7" s="111"/>
      <c r="JHK7" s="111"/>
      <c r="JHL7" s="111"/>
      <c r="JHM7" s="111"/>
      <c r="JHN7" s="111"/>
      <c r="JHO7" s="111"/>
      <c r="JHP7" s="111"/>
      <c r="JHQ7" s="111"/>
      <c r="JHR7" s="111"/>
      <c r="JHS7" s="111"/>
      <c r="JHT7" s="111"/>
      <c r="JHU7" s="111"/>
      <c r="JHV7" s="111"/>
      <c r="JHW7" s="111"/>
      <c r="JHX7" s="111"/>
      <c r="JHY7" s="111"/>
      <c r="JHZ7" s="111"/>
      <c r="JIA7" s="111"/>
      <c r="JIB7" s="111"/>
      <c r="JIC7" s="111"/>
      <c r="JID7" s="111"/>
      <c r="JIE7" s="111"/>
      <c r="JIF7" s="111"/>
      <c r="JIG7" s="111"/>
      <c r="JIH7" s="111"/>
      <c r="JII7" s="111"/>
      <c r="JIJ7" s="111"/>
      <c r="JIK7" s="111"/>
      <c r="JIL7" s="111"/>
      <c r="JIM7" s="111"/>
      <c r="JIN7" s="111"/>
      <c r="JIO7" s="111"/>
      <c r="JIP7" s="111"/>
      <c r="JIQ7" s="111"/>
      <c r="JIR7" s="111"/>
      <c r="JIS7" s="111"/>
      <c r="JIT7" s="111"/>
      <c r="JIU7" s="111"/>
      <c r="JIV7" s="111"/>
      <c r="JIW7" s="111"/>
      <c r="JIX7" s="111"/>
      <c r="JIY7" s="111"/>
      <c r="JIZ7" s="111"/>
      <c r="JJA7" s="111"/>
      <c r="JJB7" s="111"/>
      <c r="JJC7" s="111"/>
      <c r="JJD7" s="111"/>
      <c r="JJE7" s="111"/>
      <c r="JJF7" s="111"/>
      <c r="JJG7" s="111"/>
      <c r="JJH7" s="111"/>
      <c r="JJI7" s="111"/>
      <c r="JJJ7" s="111"/>
      <c r="JJK7" s="111"/>
      <c r="JJL7" s="111"/>
      <c r="JJM7" s="111"/>
      <c r="JJN7" s="111"/>
      <c r="JJO7" s="111"/>
      <c r="JJP7" s="111"/>
      <c r="JJQ7" s="111"/>
      <c r="JJR7" s="111"/>
      <c r="JJS7" s="111"/>
      <c r="JJT7" s="111"/>
      <c r="JJU7" s="111"/>
      <c r="JJV7" s="111"/>
      <c r="JJW7" s="111"/>
      <c r="JJX7" s="111"/>
      <c r="JJY7" s="111"/>
      <c r="JJZ7" s="111"/>
      <c r="JKA7" s="111"/>
      <c r="JKB7" s="111"/>
      <c r="JKC7" s="111"/>
      <c r="JKD7" s="111"/>
      <c r="JKE7" s="111"/>
      <c r="JKF7" s="111"/>
      <c r="JKG7" s="111"/>
      <c r="JKH7" s="111"/>
      <c r="JKI7" s="111"/>
      <c r="JKJ7" s="111"/>
      <c r="JKK7" s="111"/>
      <c r="JKL7" s="111"/>
      <c r="JKM7" s="111"/>
      <c r="JKN7" s="111"/>
      <c r="JKO7" s="111"/>
      <c r="JKP7" s="111"/>
      <c r="JKQ7" s="111"/>
      <c r="JKR7" s="111"/>
      <c r="JKS7" s="111"/>
      <c r="JKT7" s="111"/>
      <c r="JKU7" s="111"/>
      <c r="JKV7" s="111"/>
      <c r="JKW7" s="111"/>
      <c r="JKX7" s="111"/>
      <c r="JKY7" s="111"/>
      <c r="JKZ7" s="111"/>
      <c r="JLA7" s="111"/>
      <c r="JLB7" s="111"/>
      <c r="JLC7" s="111"/>
      <c r="JLD7" s="111"/>
      <c r="JLE7" s="111"/>
      <c r="JLF7" s="111"/>
      <c r="JLG7" s="111"/>
      <c r="JLH7" s="111"/>
      <c r="JLI7" s="111"/>
      <c r="JLJ7" s="111"/>
      <c r="JLK7" s="111"/>
      <c r="JLL7" s="111"/>
      <c r="JLM7" s="111"/>
      <c r="JLN7" s="111"/>
      <c r="JLO7" s="111"/>
      <c r="JLP7" s="111"/>
      <c r="JLQ7" s="111"/>
      <c r="JLR7" s="111"/>
      <c r="JLS7" s="111"/>
      <c r="JLT7" s="111"/>
      <c r="JLU7" s="111"/>
      <c r="JLV7" s="111"/>
      <c r="JLW7" s="111"/>
      <c r="JLX7" s="111"/>
      <c r="JLY7" s="111"/>
      <c r="JLZ7" s="111"/>
      <c r="JMA7" s="111"/>
      <c r="JMB7" s="111"/>
      <c r="JMC7" s="111"/>
      <c r="JMD7" s="111"/>
      <c r="JME7" s="111"/>
      <c r="JMF7" s="111"/>
      <c r="JMG7" s="111"/>
      <c r="JMH7" s="111"/>
      <c r="JMI7" s="111"/>
      <c r="JMJ7" s="111"/>
      <c r="JMK7" s="111"/>
      <c r="JML7" s="111"/>
      <c r="JMM7" s="111"/>
      <c r="JMN7" s="111"/>
      <c r="JMO7" s="111"/>
      <c r="JMP7" s="111"/>
      <c r="JMQ7" s="111"/>
      <c r="JMR7" s="111"/>
      <c r="JMS7" s="111"/>
      <c r="JMT7" s="111"/>
      <c r="JMU7" s="111"/>
      <c r="JMV7" s="111"/>
      <c r="JMW7" s="111"/>
      <c r="JMX7" s="111"/>
      <c r="JMY7" s="111"/>
      <c r="JMZ7" s="111"/>
      <c r="JNA7" s="111"/>
      <c r="JNB7" s="111"/>
      <c r="JNC7" s="111"/>
      <c r="JND7" s="111"/>
      <c r="JNE7" s="111"/>
      <c r="JNF7" s="111"/>
      <c r="JNG7" s="111"/>
      <c r="JNH7" s="111"/>
      <c r="JNI7" s="111"/>
      <c r="JNJ7" s="111"/>
      <c r="JNK7" s="111"/>
      <c r="JNL7" s="111"/>
      <c r="JNM7" s="111"/>
      <c r="JNN7" s="111"/>
      <c r="JNO7" s="111"/>
      <c r="JNP7" s="111"/>
      <c r="JNQ7" s="111"/>
      <c r="JNR7" s="111"/>
      <c r="JNS7" s="111"/>
      <c r="JNT7" s="111"/>
      <c r="JNU7" s="111"/>
      <c r="JNV7" s="111"/>
      <c r="JNW7" s="111"/>
      <c r="JNX7" s="111"/>
      <c r="JNY7" s="111"/>
      <c r="JNZ7" s="111"/>
      <c r="JOA7" s="111"/>
      <c r="JOB7" s="111"/>
      <c r="JOC7" s="111"/>
      <c r="JOD7" s="111"/>
      <c r="JOE7" s="111"/>
      <c r="JOF7" s="111"/>
      <c r="JOG7" s="111"/>
      <c r="JOH7" s="111"/>
      <c r="JOI7" s="111"/>
      <c r="JOJ7" s="111"/>
      <c r="JOK7" s="111"/>
      <c r="JOL7" s="111"/>
      <c r="JOM7" s="111"/>
      <c r="JON7" s="111"/>
      <c r="JOO7" s="111"/>
      <c r="JOP7" s="111"/>
      <c r="JOQ7" s="111"/>
      <c r="JOR7" s="111"/>
      <c r="JOS7" s="111"/>
      <c r="JOT7" s="111"/>
      <c r="JOU7" s="111"/>
      <c r="JOV7" s="111"/>
      <c r="JOW7" s="111"/>
      <c r="JOX7" s="111"/>
      <c r="JOY7" s="111"/>
      <c r="JOZ7" s="111"/>
      <c r="JPA7" s="111"/>
      <c r="JPB7" s="111"/>
      <c r="JPC7" s="111"/>
      <c r="JPD7" s="111"/>
      <c r="JPE7" s="111"/>
      <c r="JPF7" s="111"/>
      <c r="JPG7" s="111"/>
      <c r="JPH7" s="111"/>
      <c r="JPI7" s="111"/>
      <c r="JPJ7" s="111"/>
      <c r="JPK7" s="111"/>
      <c r="JPL7" s="111"/>
      <c r="JPM7" s="111"/>
      <c r="JPN7" s="111"/>
      <c r="JPO7" s="111"/>
      <c r="JPP7" s="111"/>
      <c r="JPQ7" s="111"/>
      <c r="JPR7" s="111"/>
      <c r="JPS7" s="111"/>
      <c r="JPT7" s="111"/>
      <c r="JPU7" s="111"/>
      <c r="JPV7" s="111"/>
      <c r="JPW7" s="111"/>
      <c r="JPX7" s="111"/>
      <c r="JPY7" s="111"/>
      <c r="JPZ7" s="111"/>
      <c r="JQA7" s="111"/>
      <c r="JQB7" s="111"/>
      <c r="JQC7" s="111"/>
      <c r="JQD7" s="111"/>
      <c r="JQE7" s="111"/>
      <c r="JQF7" s="111"/>
      <c r="JQG7" s="111"/>
      <c r="JQH7" s="111"/>
      <c r="JQI7" s="111"/>
      <c r="JQJ7" s="111"/>
      <c r="JQK7" s="111"/>
      <c r="JQL7" s="111"/>
      <c r="JQM7" s="111"/>
      <c r="JQN7" s="111"/>
      <c r="JQO7" s="111"/>
      <c r="JQP7" s="111"/>
      <c r="JQQ7" s="111"/>
      <c r="JQR7" s="111"/>
      <c r="JQS7" s="111"/>
      <c r="JQT7" s="111"/>
      <c r="JQU7" s="111"/>
      <c r="JQV7" s="111"/>
      <c r="JQW7" s="111"/>
      <c r="JQX7" s="111"/>
      <c r="JQY7" s="111"/>
      <c r="JQZ7" s="111"/>
      <c r="JRA7" s="111"/>
      <c r="JRB7" s="111"/>
      <c r="JRC7" s="111"/>
      <c r="JRD7" s="111"/>
      <c r="JRE7" s="111"/>
      <c r="JRF7" s="111"/>
      <c r="JRG7" s="111"/>
      <c r="JRH7" s="111"/>
      <c r="JRI7" s="111"/>
      <c r="JRJ7" s="111"/>
      <c r="JRK7" s="111"/>
      <c r="JRL7" s="111"/>
      <c r="JRM7" s="111"/>
      <c r="JRN7" s="111"/>
      <c r="JRO7" s="111"/>
      <c r="JRP7" s="111"/>
      <c r="JRQ7" s="111"/>
      <c r="JRR7" s="111"/>
      <c r="JRS7" s="111"/>
      <c r="JRT7" s="111"/>
      <c r="JRU7" s="111"/>
      <c r="JRV7" s="111"/>
      <c r="JRW7" s="111"/>
      <c r="JRX7" s="111"/>
      <c r="JRY7" s="111"/>
      <c r="JRZ7" s="111"/>
      <c r="JSA7" s="111"/>
      <c r="JSB7" s="111"/>
      <c r="JSC7" s="111"/>
      <c r="JSD7" s="111"/>
      <c r="JSE7" s="111"/>
      <c r="JSF7" s="111"/>
      <c r="JSG7" s="111"/>
      <c r="JSH7" s="111"/>
      <c r="JSI7" s="111"/>
      <c r="JSJ7" s="111"/>
      <c r="JSK7" s="111"/>
      <c r="JSL7" s="111"/>
      <c r="JSM7" s="111"/>
      <c r="JSN7" s="111"/>
      <c r="JSO7" s="111"/>
      <c r="JSP7" s="111"/>
      <c r="JSQ7" s="111"/>
      <c r="JSR7" s="111"/>
      <c r="JSS7" s="111"/>
      <c r="JST7" s="111"/>
      <c r="JSU7" s="111"/>
      <c r="JSV7" s="111"/>
      <c r="JSW7" s="111"/>
      <c r="JSX7" s="111"/>
      <c r="JSY7" s="111"/>
      <c r="JSZ7" s="111"/>
      <c r="JTA7" s="111"/>
      <c r="JTB7" s="111"/>
      <c r="JTC7" s="111"/>
      <c r="JTD7" s="111"/>
      <c r="JTE7" s="111"/>
      <c r="JTF7" s="111"/>
      <c r="JTG7" s="111"/>
      <c r="JTH7" s="111"/>
      <c r="JTI7" s="111"/>
      <c r="JTJ7" s="111"/>
      <c r="JTK7" s="111"/>
      <c r="JTL7" s="111"/>
      <c r="JTM7" s="111"/>
      <c r="JTN7" s="111"/>
      <c r="JTO7" s="111"/>
      <c r="JTP7" s="111"/>
      <c r="JTQ7" s="111"/>
      <c r="JTR7" s="111"/>
      <c r="JTS7" s="111"/>
      <c r="JTT7" s="111"/>
      <c r="JTU7" s="111"/>
      <c r="JTV7" s="111"/>
      <c r="JTW7" s="111"/>
      <c r="JTX7" s="111"/>
      <c r="JTY7" s="111"/>
      <c r="JTZ7" s="111"/>
      <c r="JUA7" s="111"/>
      <c r="JUB7" s="111"/>
      <c r="JUC7" s="111"/>
      <c r="JUD7" s="111"/>
      <c r="JUE7" s="111"/>
      <c r="JUF7" s="111"/>
      <c r="JUG7" s="111"/>
      <c r="JUH7" s="111"/>
      <c r="JUI7" s="111"/>
      <c r="JUJ7" s="111"/>
      <c r="JUK7" s="111"/>
      <c r="JUL7" s="111"/>
      <c r="JUM7" s="111"/>
      <c r="JUN7" s="111"/>
      <c r="JUO7" s="111"/>
      <c r="JUP7" s="111"/>
      <c r="JUQ7" s="111"/>
      <c r="JUR7" s="111"/>
      <c r="JUS7" s="111"/>
      <c r="JUT7" s="111"/>
      <c r="JUU7" s="111"/>
      <c r="JUV7" s="111"/>
      <c r="JUW7" s="111"/>
      <c r="JUX7" s="111"/>
      <c r="JUY7" s="111"/>
      <c r="JUZ7" s="111"/>
      <c r="JVA7" s="111"/>
      <c r="JVB7" s="111"/>
      <c r="JVC7" s="111"/>
      <c r="JVD7" s="111"/>
      <c r="JVE7" s="111"/>
      <c r="JVF7" s="111"/>
      <c r="JVG7" s="111"/>
      <c r="JVH7" s="111"/>
      <c r="JVI7" s="111"/>
      <c r="JVJ7" s="111"/>
      <c r="JVK7" s="111"/>
      <c r="JVL7" s="111"/>
      <c r="JVM7" s="111"/>
      <c r="JVN7" s="111"/>
      <c r="JVO7" s="111"/>
      <c r="JVP7" s="111"/>
      <c r="JVQ7" s="111"/>
      <c r="JVR7" s="111"/>
      <c r="JVS7" s="111"/>
      <c r="JVT7" s="111"/>
      <c r="JVU7" s="111"/>
      <c r="JVV7" s="111"/>
      <c r="JVW7" s="111"/>
      <c r="JVX7" s="111"/>
      <c r="JVY7" s="111"/>
      <c r="JVZ7" s="111"/>
      <c r="JWA7" s="111"/>
      <c r="JWB7" s="111"/>
      <c r="JWC7" s="111"/>
      <c r="JWD7" s="111"/>
      <c r="JWE7" s="111"/>
      <c r="JWF7" s="111"/>
      <c r="JWG7" s="111"/>
      <c r="JWH7" s="111"/>
      <c r="JWI7" s="111"/>
      <c r="JWJ7" s="111"/>
      <c r="JWK7" s="111"/>
      <c r="JWL7" s="111"/>
      <c r="JWM7" s="111"/>
      <c r="JWN7" s="111"/>
      <c r="JWO7" s="111"/>
      <c r="JWP7" s="111"/>
      <c r="JWQ7" s="111"/>
      <c r="JWR7" s="111"/>
      <c r="JWS7" s="111"/>
      <c r="JWT7" s="111"/>
      <c r="JWU7" s="111"/>
      <c r="JWV7" s="111"/>
      <c r="JWW7" s="111"/>
      <c r="JWX7" s="111"/>
      <c r="JWY7" s="111"/>
      <c r="JWZ7" s="111"/>
      <c r="JXA7" s="111"/>
      <c r="JXB7" s="111"/>
      <c r="JXC7" s="111"/>
      <c r="JXD7" s="111"/>
      <c r="JXE7" s="111"/>
      <c r="JXF7" s="111"/>
      <c r="JXG7" s="111"/>
      <c r="JXH7" s="111"/>
      <c r="JXI7" s="111"/>
      <c r="JXJ7" s="111"/>
      <c r="JXK7" s="111"/>
      <c r="JXL7" s="111"/>
      <c r="JXM7" s="111"/>
      <c r="JXN7" s="111"/>
      <c r="JXO7" s="111"/>
      <c r="JXP7" s="111"/>
      <c r="JXQ7" s="111"/>
      <c r="JXR7" s="111"/>
      <c r="JXS7" s="111"/>
      <c r="JXT7" s="111"/>
      <c r="JXU7" s="111"/>
      <c r="JXV7" s="111"/>
      <c r="JXW7" s="111"/>
      <c r="JXX7" s="111"/>
      <c r="JXY7" s="111"/>
      <c r="JXZ7" s="111"/>
      <c r="JYA7" s="111"/>
      <c r="JYB7" s="111"/>
      <c r="JYC7" s="111"/>
      <c r="JYD7" s="111"/>
      <c r="JYE7" s="111"/>
      <c r="JYF7" s="111"/>
      <c r="JYG7" s="111"/>
      <c r="JYH7" s="111"/>
      <c r="JYI7" s="111"/>
      <c r="JYJ7" s="111"/>
      <c r="JYK7" s="111"/>
      <c r="JYL7" s="111"/>
      <c r="JYM7" s="111"/>
      <c r="JYN7" s="111"/>
      <c r="JYO7" s="111"/>
      <c r="JYP7" s="111"/>
      <c r="JYQ7" s="111"/>
      <c r="JYR7" s="111"/>
      <c r="JYS7" s="111"/>
      <c r="JYT7" s="111"/>
      <c r="JYU7" s="111"/>
      <c r="JYV7" s="111"/>
      <c r="JYW7" s="111"/>
      <c r="JYX7" s="111"/>
      <c r="JYY7" s="111"/>
      <c r="JYZ7" s="111"/>
      <c r="JZA7" s="111"/>
      <c r="JZB7" s="111"/>
      <c r="JZC7" s="111"/>
      <c r="JZD7" s="111"/>
      <c r="JZE7" s="111"/>
      <c r="JZF7" s="111"/>
      <c r="JZG7" s="111"/>
      <c r="JZH7" s="111"/>
      <c r="JZI7" s="111"/>
      <c r="JZJ7" s="111"/>
      <c r="JZK7" s="111"/>
      <c r="JZL7" s="111"/>
      <c r="JZM7" s="111"/>
      <c r="JZN7" s="111"/>
      <c r="JZO7" s="111"/>
      <c r="JZP7" s="111"/>
      <c r="JZQ7" s="111"/>
      <c r="JZR7" s="111"/>
      <c r="JZS7" s="111"/>
      <c r="JZT7" s="111"/>
      <c r="JZU7" s="111"/>
      <c r="JZV7" s="111"/>
      <c r="JZW7" s="111"/>
      <c r="JZX7" s="111"/>
      <c r="JZY7" s="111"/>
      <c r="JZZ7" s="111"/>
      <c r="KAA7" s="111"/>
      <c r="KAB7" s="111"/>
      <c r="KAC7" s="111"/>
      <c r="KAD7" s="111"/>
      <c r="KAE7" s="111"/>
      <c r="KAF7" s="111"/>
      <c r="KAG7" s="111"/>
      <c r="KAH7" s="111"/>
      <c r="KAI7" s="111"/>
      <c r="KAJ7" s="111"/>
      <c r="KAK7" s="111"/>
      <c r="KAL7" s="111"/>
      <c r="KAM7" s="111"/>
      <c r="KAN7" s="111"/>
      <c r="KAO7" s="111"/>
      <c r="KAP7" s="111"/>
      <c r="KAQ7" s="111"/>
      <c r="KAR7" s="111"/>
      <c r="KAS7" s="111"/>
      <c r="KAT7" s="111"/>
      <c r="KAU7" s="111"/>
      <c r="KAV7" s="111"/>
      <c r="KAW7" s="111"/>
      <c r="KAX7" s="111"/>
      <c r="KAY7" s="111"/>
      <c r="KAZ7" s="111"/>
      <c r="KBA7" s="111"/>
      <c r="KBB7" s="111"/>
      <c r="KBC7" s="111"/>
      <c r="KBD7" s="111"/>
      <c r="KBE7" s="111"/>
      <c r="KBF7" s="111"/>
      <c r="KBG7" s="111"/>
      <c r="KBH7" s="111"/>
      <c r="KBI7" s="111"/>
      <c r="KBJ7" s="111"/>
      <c r="KBK7" s="111"/>
      <c r="KBL7" s="111"/>
      <c r="KBM7" s="111"/>
      <c r="KBN7" s="111"/>
      <c r="KBO7" s="111"/>
      <c r="KBP7" s="111"/>
      <c r="KBQ7" s="111"/>
      <c r="KBR7" s="111"/>
      <c r="KBS7" s="111"/>
      <c r="KBT7" s="111"/>
      <c r="KBU7" s="111"/>
      <c r="KBV7" s="111"/>
      <c r="KBW7" s="111"/>
      <c r="KBX7" s="111"/>
      <c r="KBY7" s="111"/>
      <c r="KBZ7" s="111"/>
      <c r="KCA7" s="111"/>
      <c r="KCB7" s="111"/>
      <c r="KCC7" s="111"/>
      <c r="KCD7" s="111"/>
      <c r="KCE7" s="111"/>
      <c r="KCF7" s="111"/>
      <c r="KCG7" s="111"/>
      <c r="KCH7" s="111"/>
      <c r="KCI7" s="111"/>
      <c r="KCJ7" s="111"/>
      <c r="KCK7" s="111"/>
      <c r="KCL7" s="111"/>
      <c r="KCM7" s="111"/>
      <c r="KCN7" s="111"/>
      <c r="KCO7" s="111"/>
      <c r="KCP7" s="111"/>
      <c r="KCQ7" s="111"/>
      <c r="KCR7" s="111"/>
      <c r="KCS7" s="111"/>
      <c r="KCT7" s="111"/>
      <c r="KCU7" s="111"/>
      <c r="KCV7" s="111"/>
      <c r="KCW7" s="111"/>
      <c r="KCX7" s="111"/>
      <c r="KCY7" s="111"/>
      <c r="KCZ7" s="111"/>
      <c r="KDA7" s="111"/>
      <c r="KDB7" s="111"/>
      <c r="KDC7" s="111"/>
      <c r="KDD7" s="111"/>
      <c r="KDE7" s="111"/>
      <c r="KDF7" s="111"/>
      <c r="KDG7" s="111"/>
      <c r="KDH7" s="111"/>
      <c r="KDI7" s="111"/>
      <c r="KDJ7" s="111"/>
      <c r="KDK7" s="111"/>
      <c r="KDL7" s="111"/>
      <c r="KDM7" s="111"/>
      <c r="KDN7" s="111"/>
      <c r="KDO7" s="111"/>
      <c r="KDP7" s="111"/>
      <c r="KDQ7" s="111"/>
      <c r="KDR7" s="111"/>
      <c r="KDS7" s="111"/>
      <c r="KDT7" s="111"/>
      <c r="KDU7" s="111"/>
      <c r="KDV7" s="111"/>
      <c r="KDW7" s="111"/>
      <c r="KDX7" s="111"/>
      <c r="KDY7" s="111"/>
      <c r="KDZ7" s="111"/>
      <c r="KEA7" s="111"/>
      <c r="KEB7" s="111"/>
      <c r="KEC7" s="111"/>
      <c r="KED7" s="111"/>
      <c r="KEE7" s="111"/>
      <c r="KEF7" s="111"/>
      <c r="KEG7" s="111"/>
      <c r="KEH7" s="111"/>
      <c r="KEI7" s="111"/>
      <c r="KEJ7" s="111"/>
      <c r="KEK7" s="111"/>
      <c r="KEL7" s="111"/>
      <c r="KEM7" s="111"/>
      <c r="KEN7" s="111"/>
      <c r="KEO7" s="111"/>
      <c r="KEP7" s="111"/>
      <c r="KEQ7" s="111"/>
      <c r="KER7" s="111"/>
      <c r="KES7" s="111"/>
      <c r="KET7" s="111"/>
      <c r="KEU7" s="111"/>
      <c r="KEV7" s="111"/>
      <c r="KEW7" s="111"/>
      <c r="KEX7" s="111"/>
      <c r="KEY7" s="111"/>
      <c r="KEZ7" s="111"/>
      <c r="KFA7" s="111"/>
      <c r="KFB7" s="111"/>
      <c r="KFC7" s="111"/>
      <c r="KFD7" s="111"/>
      <c r="KFE7" s="111"/>
      <c r="KFF7" s="111"/>
      <c r="KFG7" s="111"/>
      <c r="KFH7" s="111"/>
      <c r="KFI7" s="111"/>
      <c r="KFJ7" s="111"/>
      <c r="KFK7" s="111"/>
      <c r="KFL7" s="111"/>
      <c r="KFM7" s="111"/>
      <c r="KFN7" s="111"/>
      <c r="KFO7" s="111"/>
      <c r="KFP7" s="111"/>
      <c r="KFQ7" s="111"/>
      <c r="KFR7" s="111"/>
      <c r="KFS7" s="111"/>
      <c r="KFT7" s="111"/>
      <c r="KFU7" s="111"/>
      <c r="KFV7" s="111"/>
      <c r="KFW7" s="111"/>
      <c r="KFX7" s="111"/>
      <c r="KFY7" s="111"/>
      <c r="KFZ7" s="111"/>
      <c r="KGA7" s="111"/>
      <c r="KGB7" s="111"/>
      <c r="KGC7" s="111"/>
      <c r="KGD7" s="111"/>
      <c r="KGE7" s="111"/>
      <c r="KGF7" s="111"/>
      <c r="KGG7" s="111"/>
      <c r="KGH7" s="111"/>
      <c r="KGI7" s="111"/>
      <c r="KGJ7" s="111"/>
      <c r="KGK7" s="111"/>
      <c r="KGL7" s="111"/>
      <c r="KGM7" s="111"/>
      <c r="KGN7" s="111"/>
      <c r="KGO7" s="111"/>
      <c r="KGP7" s="111"/>
      <c r="KGQ7" s="111"/>
      <c r="KGR7" s="111"/>
      <c r="KGS7" s="111"/>
      <c r="KGT7" s="111"/>
      <c r="KGU7" s="111"/>
      <c r="KGV7" s="111"/>
      <c r="KGW7" s="111"/>
      <c r="KGX7" s="111"/>
      <c r="KGY7" s="111"/>
      <c r="KGZ7" s="111"/>
      <c r="KHA7" s="111"/>
      <c r="KHB7" s="111"/>
      <c r="KHC7" s="111"/>
      <c r="KHD7" s="111"/>
      <c r="KHE7" s="111"/>
      <c r="KHF7" s="111"/>
      <c r="KHG7" s="111"/>
      <c r="KHH7" s="111"/>
      <c r="KHI7" s="111"/>
      <c r="KHJ7" s="111"/>
      <c r="KHK7" s="111"/>
      <c r="KHL7" s="111"/>
      <c r="KHM7" s="111"/>
      <c r="KHN7" s="111"/>
      <c r="KHO7" s="111"/>
      <c r="KHP7" s="111"/>
      <c r="KHQ7" s="111"/>
      <c r="KHR7" s="111"/>
      <c r="KHS7" s="111"/>
      <c r="KHT7" s="111"/>
      <c r="KHU7" s="111"/>
      <c r="KHV7" s="111"/>
      <c r="KHW7" s="111"/>
      <c r="KHX7" s="111"/>
      <c r="KHY7" s="111"/>
      <c r="KHZ7" s="111"/>
      <c r="KIA7" s="111"/>
      <c r="KIB7" s="111"/>
      <c r="KIC7" s="111"/>
      <c r="KID7" s="111"/>
      <c r="KIE7" s="111"/>
      <c r="KIF7" s="111"/>
      <c r="KIG7" s="111"/>
      <c r="KIH7" s="111"/>
      <c r="KII7" s="111"/>
      <c r="KIJ7" s="111"/>
      <c r="KIK7" s="111"/>
      <c r="KIL7" s="111"/>
      <c r="KIM7" s="111"/>
      <c r="KIN7" s="111"/>
      <c r="KIO7" s="111"/>
      <c r="KIP7" s="111"/>
      <c r="KIQ7" s="111"/>
      <c r="KIR7" s="111"/>
      <c r="KIS7" s="111"/>
      <c r="KIT7" s="111"/>
      <c r="KIU7" s="111"/>
      <c r="KIV7" s="111"/>
      <c r="KIW7" s="111"/>
      <c r="KIX7" s="111"/>
      <c r="KIY7" s="111"/>
      <c r="KIZ7" s="111"/>
      <c r="KJA7" s="111"/>
      <c r="KJB7" s="111"/>
      <c r="KJC7" s="111"/>
      <c r="KJD7" s="111"/>
      <c r="KJE7" s="111"/>
      <c r="KJF7" s="111"/>
      <c r="KJG7" s="111"/>
      <c r="KJH7" s="111"/>
      <c r="KJI7" s="111"/>
      <c r="KJJ7" s="111"/>
      <c r="KJK7" s="111"/>
      <c r="KJL7" s="111"/>
      <c r="KJM7" s="111"/>
      <c r="KJN7" s="111"/>
      <c r="KJO7" s="111"/>
      <c r="KJP7" s="111"/>
      <c r="KJQ7" s="111"/>
      <c r="KJR7" s="111"/>
      <c r="KJS7" s="111"/>
      <c r="KJT7" s="111"/>
      <c r="KJU7" s="111"/>
      <c r="KJV7" s="111"/>
      <c r="KJW7" s="111"/>
      <c r="KJX7" s="111"/>
      <c r="KJY7" s="111"/>
      <c r="KJZ7" s="111"/>
      <c r="KKA7" s="111"/>
      <c r="KKB7" s="111"/>
      <c r="KKC7" s="111"/>
      <c r="KKD7" s="111"/>
      <c r="KKE7" s="111"/>
      <c r="KKF7" s="111"/>
      <c r="KKG7" s="111"/>
      <c r="KKH7" s="111"/>
      <c r="KKI7" s="111"/>
      <c r="KKJ7" s="111"/>
      <c r="KKK7" s="111"/>
      <c r="KKL7" s="111"/>
      <c r="KKM7" s="111"/>
      <c r="KKN7" s="111"/>
      <c r="KKO7" s="111"/>
      <c r="KKP7" s="111"/>
      <c r="KKQ7" s="111"/>
      <c r="KKR7" s="111"/>
      <c r="KKS7" s="111"/>
      <c r="KKT7" s="111"/>
      <c r="KKU7" s="111"/>
      <c r="KKV7" s="111"/>
      <c r="KKW7" s="111"/>
      <c r="KKX7" s="111"/>
      <c r="KKY7" s="111"/>
      <c r="KKZ7" s="111"/>
      <c r="KLA7" s="111"/>
      <c r="KLB7" s="111"/>
      <c r="KLC7" s="111"/>
      <c r="KLD7" s="111"/>
      <c r="KLE7" s="111"/>
      <c r="KLF7" s="111"/>
      <c r="KLG7" s="111"/>
      <c r="KLH7" s="111"/>
      <c r="KLI7" s="111"/>
      <c r="KLJ7" s="111"/>
      <c r="KLK7" s="111"/>
      <c r="KLL7" s="111"/>
      <c r="KLM7" s="111"/>
      <c r="KLN7" s="111"/>
      <c r="KLO7" s="111"/>
      <c r="KLP7" s="111"/>
      <c r="KLQ7" s="111"/>
      <c r="KLR7" s="111"/>
      <c r="KLS7" s="111"/>
      <c r="KLT7" s="111"/>
      <c r="KLU7" s="111"/>
      <c r="KLV7" s="111"/>
      <c r="KLW7" s="111"/>
      <c r="KLX7" s="111"/>
      <c r="KLY7" s="111"/>
      <c r="KLZ7" s="111"/>
      <c r="KMA7" s="111"/>
      <c r="KMB7" s="111"/>
      <c r="KMC7" s="111"/>
      <c r="KMD7" s="111"/>
      <c r="KME7" s="111"/>
      <c r="KMF7" s="111"/>
      <c r="KMG7" s="111"/>
      <c r="KMH7" s="111"/>
      <c r="KMI7" s="111"/>
      <c r="KMJ7" s="111"/>
      <c r="KMK7" s="111"/>
      <c r="KML7" s="111"/>
      <c r="KMM7" s="111"/>
      <c r="KMN7" s="111"/>
      <c r="KMO7" s="111"/>
      <c r="KMP7" s="111"/>
      <c r="KMQ7" s="111"/>
      <c r="KMR7" s="111"/>
      <c r="KMS7" s="111"/>
      <c r="KMT7" s="111"/>
      <c r="KMU7" s="111"/>
      <c r="KMV7" s="111"/>
      <c r="KMW7" s="111"/>
      <c r="KMX7" s="111"/>
      <c r="KMY7" s="111"/>
      <c r="KMZ7" s="111"/>
      <c r="KNA7" s="111"/>
      <c r="KNB7" s="111"/>
      <c r="KNC7" s="111"/>
      <c r="KND7" s="111"/>
      <c r="KNE7" s="111"/>
      <c r="KNF7" s="111"/>
      <c r="KNG7" s="111"/>
      <c r="KNH7" s="111"/>
      <c r="KNI7" s="111"/>
      <c r="KNJ7" s="111"/>
      <c r="KNK7" s="111"/>
      <c r="KNL7" s="111"/>
      <c r="KNM7" s="111"/>
      <c r="KNN7" s="111"/>
      <c r="KNO7" s="111"/>
      <c r="KNP7" s="111"/>
      <c r="KNQ7" s="111"/>
      <c r="KNR7" s="111"/>
      <c r="KNS7" s="111"/>
      <c r="KNT7" s="111"/>
      <c r="KNU7" s="111"/>
      <c r="KNV7" s="111"/>
      <c r="KNW7" s="111"/>
      <c r="KNX7" s="111"/>
      <c r="KNY7" s="111"/>
      <c r="KNZ7" s="111"/>
      <c r="KOA7" s="111"/>
      <c r="KOB7" s="111"/>
      <c r="KOC7" s="111"/>
      <c r="KOD7" s="111"/>
      <c r="KOE7" s="111"/>
      <c r="KOF7" s="111"/>
      <c r="KOG7" s="111"/>
      <c r="KOH7" s="111"/>
      <c r="KOI7" s="111"/>
      <c r="KOJ7" s="111"/>
      <c r="KOK7" s="111"/>
      <c r="KOL7" s="111"/>
      <c r="KOM7" s="111"/>
      <c r="KON7" s="111"/>
      <c r="KOO7" s="111"/>
      <c r="KOP7" s="111"/>
      <c r="KOQ7" s="111"/>
      <c r="KOR7" s="111"/>
      <c r="KOS7" s="111"/>
      <c r="KOT7" s="111"/>
      <c r="KOU7" s="111"/>
      <c r="KOV7" s="111"/>
      <c r="KOW7" s="111"/>
      <c r="KOX7" s="111"/>
      <c r="KOY7" s="111"/>
      <c r="KOZ7" s="111"/>
      <c r="KPA7" s="111"/>
      <c r="KPB7" s="111"/>
      <c r="KPC7" s="111"/>
      <c r="KPD7" s="111"/>
      <c r="KPE7" s="111"/>
      <c r="KPF7" s="111"/>
      <c r="KPG7" s="111"/>
      <c r="KPH7" s="111"/>
      <c r="KPI7" s="111"/>
      <c r="KPJ7" s="111"/>
      <c r="KPK7" s="111"/>
      <c r="KPL7" s="111"/>
      <c r="KPM7" s="111"/>
      <c r="KPN7" s="111"/>
      <c r="KPO7" s="111"/>
      <c r="KPP7" s="111"/>
      <c r="KPQ7" s="111"/>
      <c r="KPR7" s="111"/>
      <c r="KPS7" s="111"/>
      <c r="KPT7" s="111"/>
      <c r="KPU7" s="111"/>
      <c r="KPV7" s="111"/>
      <c r="KPW7" s="111"/>
      <c r="KPX7" s="111"/>
      <c r="KPY7" s="111"/>
      <c r="KPZ7" s="111"/>
      <c r="KQA7" s="111"/>
      <c r="KQB7" s="111"/>
      <c r="KQC7" s="111"/>
      <c r="KQD7" s="111"/>
      <c r="KQE7" s="111"/>
      <c r="KQF7" s="111"/>
      <c r="KQG7" s="111"/>
      <c r="KQH7" s="111"/>
      <c r="KQI7" s="111"/>
      <c r="KQJ7" s="111"/>
      <c r="KQK7" s="111"/>
      <c r="KQL7" s="111"/>
      <c r="KQM7" s="111"/>
      <c r="KQN7" s="111"/>
      <c r="KQO7" s="111"/>
      <c r="KQP7" s="111"/>
      <c r="KQQ7" s="111"/>
      <c r="KQR7" s="111"/>
      <c r="KQS7" s="111"/>
      <c r="KQT7" s="111"/>
      <c r="KQU7" s="111"/>
      <c r="KQV7" s="111"/>
      <c r="KQW7" s="111"/>
      <c r="KQX7" s="111"/>
      <c r="KQY7" s="111"/>
      <c r="KQZ7" s="111"/>
      <c r="KRA7" s="111"/>
      <c r="KRB7" s="111"/>
      <c r="KRC7" s="111"/>
      <c r="KRD7" s="111"/>
      <c r="KRE7" s="111"/>
      <c r="KRF7" s="111"/>
      <c r="KRG7" s="111"/>
      <c r="KRH7" s="111"/>
      <c r="KRI7" s="111"/>
      <c r="KRJ7" s="111"/>
      <c r="KRK7" s="111"/>
      <c r="KRL7" s="111"/>
      <c r="KRM7" s="111"/>
      <c r="KRN7" s="111"/>
      <c r="KRO7" s="111"/>
      <c r="KRP7" s="111"/>
      <c r="KRQ7" s="111"/>
      <c r="KRR7" s="111"/>
      <c r="KRS7" s="111"/>
      <c r="KRT7" s="111"/>
      <c r="KRU7" s="111"/>
      <c r="KRV7" s="111"/>
      <c r="KRW7" s="111"/>
      <c r="KRX7" s="111"/>
      <c r="KRY7" s="111"/>
      <c r="KRZ7" s="111"/>
      <c r="KSA7" s="111"/>
      <c r="KSB7" s="111"/>
      <c r="KSC7" s="111"/>
      <c r="KSD7" s="111"/>
      <c r="KSE7" s="111"/>
      <c r="KSF7" s="111"/>
      <c r="KSG7" s="111"/>
      <c r="KSH7" s="111"/>
      <c r="KSI7" s="111"/>
      <c r="KSJ7" s="111"/>
      <c r="KSK7" s="111"/>
      <c r="KSL7" s="111"/>
      <c r="KSM7" s="111"/>
      <c r="KSN7" s="111"/>
      <c r="KSO7" s="111"/>
      <c r="KSP7" s="111"/>
      <c r="KSQ7" s="111"/>
      <c r="KSR7" s="111"/>
      <c r="KSS7" s="111"/>
      <c r="KST7" s="111"/>
      <c r="KSU7" s="111"/>
      <c r="KSV7" s="111"/>
      <c r="KSW7" s="111"/>
      <c r="KSX7" s="111"/>
      <c r="KSY7" s="111"/>
      <c r="KSZ7" s="111"/>
      <c r="KTA7" s="111"/>
      <c r="KTB7" s="111"/>
      <c r="KTC7" s="111"/>
      <c r="KTD7" s="111"/>
      <c r="KTE7" s="111"/>
      <c r="KTF7" s="111"/>
      <c r="KTG7" s="111"/>
      <c r="KTH7" s="111"/>
      <c r="KTI7" s="111"/>
      <c r="KTJ7" s="111"/>
      <c r="KTK7" s="111"/>
      <c r="KTL7" s="111"/>
      <c r="KTM7" s="111"/>
      <c r="KTN7" s="111"/>
      <c r="KTO7" s="111"/>
      <c r="KTP7" s="111"/>
      <c r="KTQ7" s="111"/>
      <c r="KTR7" s="111"/>
      <c r="KTS7" s="111"/>
      <c r="KTT7" s="111"/>
      <c r="KTU7" s="111"/>
      <c r="KTV7" s="111"/>
      <c r="KTW7" s="111"/>
      <c r="KTX7" s="111"/>
      <c r="KTY7" s="111"/>
      <c r="KTZ7" s="111"/>
      <c r="KUA7" s="111"/>
      <c r="KUB7" s="111"/>
      <c r="KUC7" s="111"/>
      <c r="KUD7" s="111"/>
      <c r="KUE7" s="111"/>
      <c r="KUF7" s="111"/>
      <c r="KUG7" s="111"/>
      <c r="KUH7" s="111"/>
      <c r="KUI7" s="111"/>
      <c r="KUJ7" s="111"/>
      <c r="KUK7" s="111"/>
      <c r="KUL7" s="111"/>
      <c r="KUM7" s="111"/>
      <c r="KUN7" s="111"/>
      <c r="KUO7" s="111"/>
      <c r="KUP7" s="111"/>
      <c r="KUQ7" s="111"/>
      <c r="KUR7" s="111"/>
      <c r="KUS7" s="111"/>
      <c r="KUT7" s="111"/>
      <c r="KUU7" s="111"/>
      <c r="KUV7" s="111"/>
      <c r="KUW7" s="111"/>
      <c r="KUX7" s="111"/>
      <c r="KUY7" s="111"/>
      <c r="KUZ7" s="111"/>
      <c r="KVA7" s="111"/>
      <c r="KVB7" s="111"/>
      <c r="KVC7" s="111"/>
      <c r="KVD7" s="111"/>
      <c r="KVE7" s="111"/>
      <c r="KVF7" s="111"/>
      <c r="KVG7" s="111"/>
      <c r="KVH7" s="111"/>
      <c r="KVI7" s="111"/>
      <c r="KVJ7" s="111"/>
      <c r="KVK7" s="111"/>
      <c r="KVL7" s="111"/>
      <c r="KVM7" s="111"/>
      <c r="KVN7" s="111"/>
      <c r="KVO7" s="111"/>
      <c r="KVP7" s="111"/>
      <c r="KVQ7" s="111"/>
      <c r="KVR7" s="111"/>
      <c r="KVS7" s="111"/>
      <c r="KVT7" s="111"/>
      <c r="KVU7" s="111"/>
      <c r="KVV7" s="111"/>
      <c r="KVW7" s="111"/>
      <c r="KVX7" s="111"/>
      <c r="KVY7" s="111"/>
      <c r="KVZ7" s="111"/>
      <c r="KWA7" s="111"/>
      <c r="KWB7" s="111"/>
      <c r="KWC7" s="111"/>
      <c r="KWD7" s="111"/>
      <c r="KWE7" s="111"/>
      <c r="KWF7" s="111"/>
      <c r="KWG7" s="111"/>
      <c r="KWH7" s="111"/>
      <c r="KWI7" s="111"/>
      <c r="KWJ7" s="111"/>
      <c r="KWK7" s="111"/>
      <c r="KWL7" s="111"/>
      <c r="KWM7" s="111"/>
      <c r="KWN7" s="111"/>
      <c r="KWO7" s="111"/>
      <c r="KWP7" s="111"/>
      <c r="KWQ7" s="111"/>
      <c r="KWR7" s="111"/>
      <c r="KWS7" s="111"/>
      <c r="KWT7" s="111"/>
      <c r="KWU7" s="111"/>
      <c r="KWV7" s="111"/>
      <c r="KWW7" s="111"/>
      <c r="KWX7" s="111"/>
      <c r="KWY7" s="111"/>
      <c r="KWZ7" s="111"/>
      <c r="KXA7" s="111"/>
      <c r="KXB7" s="111"/>
      <c r="KXC7" s="111"/>
      <c r="KXD7" s="111"/>
      <c r="KXE7" s="111"/>
      <c r="KXF7" s="111"/>
      <c r="KXG7" s="111"/>
      <c r="KXH7" s="111"/>
      <c r="KXI7" s="111"/>
      <c r="KXJ7" s="111"/>
      <c r="KXK7" s="111"/>
      <c r="KXL7" s="111"/>
      <c r="KXM7" s="111"/>
      <c r="KXN7" s="111"/>
      <c r="KXO7" s="111"/>
      <c r="KXP7" s="111"/>
      <c r="KXQ7" s="111"/>
      <c r="KXR7" s="111"/>
      <c r="KXS7" s="111"/>
      <c r="KXT7" s="111"/>
      <c r="KXU7" s="111"/>
      <c r="KXV7" s="111"/>
      <c r="KXW7" s="111"/>
      <c r="KXX7" s="111"/>
      <c r="KXY7" s="111"/>
      <c r="KXZ7" s="111"/>
      <c r="KYA7" s="111"/>
      <c r="KYB7" s="111"/>
      <c r="KYC7" s="111"/>
      <c r="KYD7" s="111"/>
      <c r="KYE7" s="111"/>
      <c r="KYF7" s="111"/>
      <c r="KYG7" s="111"/>
      <c r="KYH7" s="111"/>
      <c r="KYI7" s="111"/>
      <c r="KYJ7" s="111"/>
      <c r="KYK7" s="111"/>
      <c r="KYL7" s="111"/>
      <c r="KYM7" s="111"/>
      <c r="KYN7" s="111"/>
      <c r="KYO7" s="111"/>
      <c r="KYP7" s="111"/>
      <c r="KYQ7" s="111"/>
      <c r="KYR7" s="111"/>
      <c r="KYS7" s="111"/>
      <c r="KYT7" s="111"/>
      <c r="KYU7" s="111"/>
      <c r="KYV7" s="111"/>
      <c r="KYW7" s="111"/>
      <c r="KYX7" s="111"/>
      <c r="KYY7" s="111"/>
      <c r="KYZ7" s="111"/>
      <c r="KZA7" s="111"/>
      <c r="KZB7" s="111"/>
      <c r="KZC7" s="111"/>
      <c r="KZD7" s="111"/>
      <c r="KZE7" s="111"/>
      <c r="KZF7" s="111"/>
      <c r="KZG7" s="111"/>
      <c r="KZH7" s="111"/>
      <c r="KZI7" s="111"/>
      <c r="KZJ7" s="111"/>
      <c r="KZK7" s="111"/>
      <c r="KZL7" s="111"/>
      <c r="KZM7" s="111"/>
      <c r="KZN7" s="111"/>
      <c r="KZO7" s="111"/>
      <c r="KZP7" s="111"/>
      <c r="KZQ7" s="111"/>
      <c r="KZR7" s="111"/>
      <c r="KZS7" s="111"/>
      <c r="KZT7" s="111"/>
      <c r="KZU7" s="111"/>
      <c r="KZV7" s="111"/>
      <c r="KZW7" s="111"/>
      <c r="KZX7" s="111"/>
      <c r="KZY7" s="111"/>
      <c r="KZZ7" s="111"/>
      <c r="LAA7" s="111"/>
      <c r="LAB7" s="111"/>
      <c r="LAC7" s="111"/>
      <c r="LAD7" s="111"/>
      <c r="LAE7" s="111"/>
      <c r="LAF7" s="111"/>
      <c r="LAG7" s="111"/>
      <c r="LAH7" s="111"/>
      <c r="LAI7" s="111"/>
      <c r="LAJ7" s="111"/>
      <c r="LAK7" s="111"/>
      <c r="LAL7" s="111"/>
      <c r="LAM7" s="111"/>
      <c r="LAN7" s="111"/>
      <c r="LAO7" s="111"/>
      <c r="LAP7" s="111"/>
      <c r="LAQ7" s="111"/>
      <c r="LAR7" s="111"/>
      <c r="LAS7" s="111"/>
      <c r="LAT7" s="111"/>
      <c r="LAU7" s="111"/>
      <c r="LAV7" s="111"/>
      <c r="LAW7" s="111"/>
      <c r="LAX7" s="111"/>
      <c r="LAY7" s="111"/>
      <c r="LAZ7" s="111"/>
      <c r="LBA7" s="111"/>
      <c r="LBB7" s="111"/>
      <c r="LBC7" s="111"/>
      <c r="LBD7" s="111"/>
      <c r="LBE7" s="111"/>
      <c r="LBF7" s="111"/>
      <c r="LBG7" s="111"/>
      <c r="LBH7" s="111"/>
      <c r="LBI7" s="111"/>
      <c r="LBJ7" s="111"/>
      <c r="LBK7" s="111"/>
      <c r="LBL7" s="111"/>
      <c r="LBM7" s="111"/>
      <c r="LBN7" s="111"/>
      <c r="LBO7" s="111"/>
      <c r="LBP7" s="111"/>
      <c r="LBQ7" s="111"/>
      <c r="LBR7" s="111"/>
      <c r="LBS7" s="111"/>
      <c r="LBT7" s="111"/>
      <c r="LBU7" s="111"/>
      <c r="LBV7" s="111"/>
      <c r="LBW7" s="111"/>
      <c r="LBX7" s="111"/>
      <c r="LBY7" s="111"/>
      <c r="LBZ7" s="111"/>
      <c r="LCA7" s="111"/>
      <c r="LCB7" s="111"/>
      <c r="LCC7" s="111"/>
      <c r="LCD7" s="111"/>
      <c r="LCE7" s="111"/>
      <c r="LCF7" s="111"/>
      <c r="LCG7" s="111"/>
      <c r="LCH7" s="111"/>
      <c r="LCI7" s="111"/>
      <c r="LCJ7" s="111"/>
      <c r="LCK7" s="111"/>
      <c r="LCL7" s="111"/>
      <c r="LCM7" s="111"/>
      <c r="LCN7" s="111"/>
      <c r="LCO7" s="111"/>
      <c r="LCP7" s="111"/>
      <c r="LCQ7" s="111"/>
      <c r="LCR7" s="111"/>
      <c r="LCS7" s="111"/>
      <c r="LCT7" s="111"/>
      <c r="LCU7" s="111"/>
      <c r="LCV7" s="111"/>
      <c r="LCW7" s="111"/>
      <c r="LCX7" s="111"/>
      <c r="LCY7" s="111"/>
      <c r="LCZ7" s="111"/>
      <c r="LDA7" s="111"/>
      <c r="LDB7" s="111"/>
      <c r="LDC7" s="111"/>
      <c r="LDD7" s="111"/>
      <c r="LDE7" s="111"/>
      <c r="LDF7" s="111"/>
      <c r="LDG7" s="111"/>
      <c r="LDH7" s="111"/>
      <c r="LDI7" s="111"/>
      <c r="LDJ7" s="111"/>
      <c r="LDK7" s="111"/>
      <c r="LDL7" s="111"/>
      <c r="LDM7" s="111"/>
      <c r="LDN7" s="111"/>
      <c r="LDO7" s="111"/>
      <c r="LDP7" s="111"/>
      <c r="LDQ7" s="111"/>
      <c r="LDR7" s="111"/>
      <c r="LDS7" s="111"/>
      <c r="LDT7" s="111"/>
      <c r="LDU7" s="111"/>
      <c r="LDV7" s="111"/>
      <c r="LDW7" s="111"/>
      <c r="LDX7" s="111"/>
      <c r="LDY7" s="111"/>
      <c r="LDZ7" s="111"/>
      <c r="LEA7" s="111"/>
      <c r="LEB7" s="111"/>
      <c r="LEC7" s="111"/>
      <c r="LED7" s="111"/>
      <c r="LEE7" s="111"/>
      <c r="LEF7" s="111"/>
      <c r="LEG7" s="111"/>
      <c r="LEH7" s="111"/>
      <c r="LEI7" s="111"/>
      <c r="LEJ7" s="111"/>
      <c r="LEK7" s="111"/>
      <c r="LEL7" s="111"/>
      <c r="LEM7" s="111"/>
      <c r="LEN7" s="111"/>
      <c r="LEO7" s="111"/>
      <c r="LEP7" s="111"/>
      <c r="LEQ7" s="111"/>
      <c r="LER7" s="111"/>
      <c r="LES7" s="111"/>
      <c r="LET7" s="111"/>
      <c r="LEU7" s="111"/>
      <c r="LEV7" s="111"/>
      <c r="LEW7" s="111"/>
      <c r="LEX7" s="111"/>
      <c r="LEY7" s="111"/>
      <c r="LEZ7" s="111"/>
      <c r="LFA7" s="111"/>
      <c r="LFB7" s="111"/>
      <c r="LFC7" s="111"/>
      <c r="LFD7" s="111"/>
      <c r="LFE7" s="111"/>
      <c r="LFF7" s="111"/>
      <c r="LFG7" s="111"/>
      <c r="LFH7" s="111"/>
      <c r="LFI7" s="111"/>
      <c r="LFJ7" s="111"/>
      <c r="LFK7" s="111"/>
      <c r="LFL7" s="111"/>
      <c r="LFM7" s="111"/>
      <c r="LFN7" s="111"/>
      <c r="LFO7" s="111"/>
      <c r="LFP7" s="111"/>
      <c r="LFQ7" s="111"/>
      <c r="LFR7" s="111"/>
      <c r="LFS7" s="111"/>
      <c r="LFT7" s="111"/>
      <c r="LFU7" s="111"/>
      <c r="LFV7" s="111"/>
      <c r="LFW7" s="111"/>
      <c r="LFX7" s="111"/>
      <c r="LFY7" s="111"/>
      <c r="LFZ7" s="111"/>
      <c r="LGA7" s="111"/>
      <c r="LGB7" s="111"/>
      <c r="LGC7" s="111"/>
      <c r="LGD7" s="111"/>
      <c r="LGE7" s="111"/>
      <c r="LGF7" s="111"/>
      <c r="LGG7" s="111"/>
      <c r="LGH7" s="111"/>
      <c r="LGI7" s="111"/>
      <c r="LGJ7" s="111"/>
      <c r="LGK7" s="111"/>
      <c r="LGL7" s="111"/>
      <c r="LGM7" s="111"/>
      <c r="LGN7" s="111"/>
      <c r="LGO7" s="111"/>
      <c r="LGP7" s="111"/>
      <c r="LGQ7" s="111"/>
      <c r="LGR7" s="111"/>
      <c r="LGS7" s="111"/>
      <c r="LGT7" s="111"/>
      <c r="LGU7" s="111"/>
      <c r="LGV7" s="111"/>
      <c r="LGW7" s="111"/>
      <c r="LGX7" s="111"/>
      <c r="LGY7" s="111"/>
      <c r="LGZ7" s="111"/>
      <c r="LHA7" s="111"/>
      <c r="LHB7" s="111"/>
      <c r="LHC7" s="111"/>
      <c r="LHD7" s="111"/>
      <c r="LHE7" s="111"/>
      <c r="LHF7" s="111"/>
      <c r="LHG7" s="111"/>
      <c r="LHH7" s="111"/>
      <c r="LHI7" s="111"/>
      <c r="LHJ7" s="111"/>
      <c r="LHK7" s="111"/>
      <c r="LHL7" s="111"/>
      <c r="LHM7" s="111"/>
      <c r="LHN7" s="111"/>
      <c r="LHO7" s="111"/>
      <c r="LHP7" s="111"/>
      <c r="LHQ7" s="111"/>
      <c r="LHR7" s="111"/>
      <c r="LHS7" s="111"/>
      <c r="LHT7" s="111"/>
      <c r="LHU7" s="111"/>
      <c r="LHV7" s="111"/>
      <c r="LHW7" s="111"/>
      <c r="LHX7" s="111"/>
      <c r="LHY7" s="111"/>
      <c r="LHZ7" s="111"/>
      <c r="LIA7" s="111"/>
      <c r="LIB7" s="111"/>
      <c r="LIC7" s="111"/>
      <c r="LID7" s="111"/>
      <c r="LIE7" s="111"/>
      <c r="LIF7" s="111"/>
      <c r="LIG7" s="111"/>
      <c r="LIH7" s="111"/>
      <c r="LII7" s="111"/>
      <c r="LIJ7" s="111"/>
      <c r="LIK7" s="111"/>
      <c r="LIL7" s="111"/>
      <c r="LIM7" s="111"/>
      <c r="LIN7" s="111"/>
      <c r="LIO7" s="111"/>
      <c r="LIP7" s="111"/>
      <c r="LIQ7" s="111"/>
      <c r="LIR7" s="111"/>
      <c r="LIS7" s="111"/>
      <c r="LIT7" s="111"/>
      <c r="LIU7" s="111"/>
      <c r="LIV7" s="111"/>
      <c r="LIW7" s="111"/>
      <c r="LIX7" s="111"/>
      <c r="LIY7" s="111"/>
      <c r="LIZ7" s="111"/>
      <c r="LJA7" s="111"/>
      <c r="LJB7" s="111"/>
      <c r="LJC7" s="111"/>
      <c r="LJD7" s="111"/>
      <c r="LJE7" s="111"/>
      <c r="LJF7" s="111"/>
      <c r="LJG7" s="111"/>
      <c r="LJH7" s="111"/>
      <c r="LJI7" s="111"/>
      <c r="LJJ7" s="111"/>
      <c r="LJK7" s="111"/>
      <c r="LJL7" s="111"/>
      <c r="LJM7" s="111"/>
      <c r="LJN7" s="111"/>
      <c r="LJO7" s="111"/>
      <c r="LJP7" s="111"/>
      <c r="LJQ7" s="111"/>
      <c r="LJR7" s="111"/>
      <c r="LJS7" s="111"/>
      <c r="LJT7" s="111"/>
      <c r="LJU7" s="111"/>
      <c r="LJV7" s="111"/>
      <c r="LJW7" s="111"/>
      <c r="LJX7" s="111"/>
      <c r="LJY7" s="111"/>
      <c r="LJZ7" s="111"/>
      <c r="LKA7" s="111"/>
      <c r="LKB7" s="111"/>
      <c r="LKC7" s="111"/>
      <c r="LKD7" s="111"/>
      <c r="LKE7" s="111"/>
      <c r="LKF7" s="111"/>
      <c r="LKG7" s="111"/>
      <c r="LKH7" s="111"/>
      <c r="LKI7" s="111"/>
      <c r="LKJ7" s="111"/>
      <c r="LKK7" s="111"/>
      <c r="LKL7" s="111"/>
      <c r="LKM7" s="111"/>
      <c r="LKN7" s="111"/>
      <c r="LKO7" s="111"/>
      <c r="LKP7" s="111"/>
      <c r="LKQ7" s="111"/>
      <c r="LKR7" s="111"/>
      <c r="LKS7" s="111"/>
      <c r="LKT7" s="111"/>
      <c r="LKU7" s="111"/>
      <c r="LKV7" s="111"/>
      <c r="LKW7" s="111"/>
      <c r="LKX7" s="111"/>
      <c r="LKY7" s="111"/>
      <c r="LKZ7" s="111"/>
      <c r="LLA7" s="111"/>
      <c r="LLB7" s="111"/>
      <c r="LLC7" s="111"/>
      <c r="LLD7" s="111"/>
      <c r="LLE7" s="111"/>
      <c r="LLF7" s="111"/>
      <c r="LLG7" s="111"/>
      <c r="LLH7" s="111"/>
      <c r="LLI7" s="111"/>
      <c r="LLJ7" s="111"/>
      <c r="LLK7" s="111"/>
      <c r="LLL7" s="111"/>
      <c r="LLM7" s="111"/>
      <c r="LLN7" s="111"/>
      <c r="LLO7" s="111"/>
      <c r="LLP7" s="111"/>
      <c r="LLQ7" s="111"/>
      <c r="LLR7" s="111"/>
      <c r="LLS7" s="111"/>
      <c r="LLT7" s="111"/>
      <c r="LLU7" s="111"/>
      <c r="LLV7" s="111"/>
      <c r="LLW7" s="111"/>
      <c r="LLX7" s="111"/>
      <c r="LLY7" s="111"/>
      <c r="LLZ7" s="111"/>
      <c r="LMA7" s="111"/>
      <c r="LMB7" s="111"/>
      <c r="LMC7" s="111"/>
      <c r="LMD7" s="111"/>
      <c r="LME7" s="111"/>
      <c r="LMF7" s="111"/>
      <c r="LMG7" s="111"/>
      <c r="LMH7" s="111"/>
      <c r="LMI7" s="111"/>
      <c r="LMJ7" s="111"/>
      <c r="LMK7" s="111"/>
      <c r="LML7" s="111"/>
      <c r="LMM7" s="111"/>
      <c r="LMN7" s="111"/>
      <c r="LMO7" s="111"/>
      <c r="LMP7" s="111"/>
      <c r="LMQ7" s="111"/>
      <c r="LMR7" s="111"/>
      <c r="LMS7" s="111"/>
      <c r="LMT7" s="111"/>
      <c r="LMU7" s="111"/>
      <c r="LMV7" s="111"/>
      <c r="LMW7" s="111"/>
      <c r="LMX7" s="111"/>
      <c r="LMY7" s="111"/>
      <c r="LMZ7" s="111"/>
      <c r="LNA7" s="111"/>
      <c r="LNB7" s="111"/>
      <c r="LNC7" s="111"/>
      <c r="LND7" s="111"/>
      <c r="LNE7" s="111"/>
      <c r="LNF7" s="111"/>
      <c r="LNG7" s="111"/>
      <c r="LNH7" s="111"/>
      <c r="LNI7" s="111"/>
      <c r="LNJ7" s="111"/>
      <c r="LNK7" s="111"/>
      <c r="LNL7" s="111"/>
      <c r="LNM7" s="111"/>
      <c r="LNN7" s="111"/>
      <c r="LNO7" s="111"/>
      <c r="LNP7" s="111"/>
      <c r="LNQ7" s="111"/>
      <c r="LNR7" s="111"/>
      <c r="LNS7" s="111"/>
      <c r="LNT7" s="111"/>
      <c r="LNU7" s="111"/>
      <c r="LNV7" s="111"/>
      <c r="LNW7" s="111"/>
      <c r="LNX7" s="111"/>
      <c r="LNY7" s="111"/>
      <c r="LNZ7" s="111"/>
      <c r="LOA7" s="111"/>
      <c r="LOB7" s="111"/>
      <c r="LOC7" s="111"/>
      <c r="LOD7" s="111"/>
      <c r="LOE7" s="111"/>
      <c r="LOF7" s="111"/>
      <c r="LOG7" s="111"/>
      <c r="LOH7" s="111"/>
      <c r="LOI7" s="111"/>
      <c r="LOJ7" s="111"/>
      <c r="LOK7" s="111"/>
      <c r="LOL7" s="111"/>
      <c r="LOM7" s="111"/>
      <c r="LON7" s="111"/>
      <c r="LOO7" s="111"/>
      <c r="LOP7" s="111"/>
      <c r="LOQ7" s="111"/>
      <c r="LOR7" s="111"/>
      <c r="LOS7" s="111"/>
      <c r="LOT7" s="111"/>
      <c r="LOU7" s="111"/>
      <c r="LOV7" s="111"/>
      <c r="LOW7" s="111"/>
      <c r="LOX7" s="111"/>
      <c r="LOY7" s="111"/>
      <c r="LOZ7" s="111"/>
      <c r="LPA7" s="111"/>
      <c r="LPB7" s="111"/>
      <c r="LPC7" s="111"/>
      <c r="LPD7" s="111"/>
      <c r="LPE7" s="111"/>
      <c r="LPF7" s="111"/>
      <c r="LPG7" s="111"/>
      <c r="LPH7" s="111"/>
      <c r="LPI7" s="111"/>
      <c r="LPJ7" s="111"/>
      <c r="LPK7" s="111"/>
      <c r="LPL7" s="111"/>
      <c r="LPM7" s="111"/>
      <c r="LPN7" s="111"/>
      <c r="LPO7" s="111"/>
      <c r="LPP7" s="111"/>
      <c r="LPQ7" s="111"/>
      <c r="LPR7" s="111"/>
      <c r="LPS7" s="111"/>
      <c r="LPT7" s="111"/>
      <c r="LPU7" s="111"/>
      <c r="LPV7" s="111"/>
      <c r="LPW7" s="111"/>
      <c r="LPX7" s="111"/>
      <c r="LPY7" s="111"/>
      <c r="LPZ7" s="111"/>
      <c r="LQA7" s="111"/>
      <c r="LQB7" s="111"/>
      <c r="LQC7" s="111"/>
      <c r="LQD7" s="111"/>
      <c r="LQE7" s="111"/>
      <c r="LQF7" s="111"/>
      <c r="LQG7" s="111"/>
      <c r="LQH7" s="111"/>
      <c r="LQI7" s="111"/>
      <c r="LQJ7" s="111"/>
      <c r="LQK7" s="111"/>
      <c r="LQL7" s="111"/>
      <c r="LQM7" s="111"/>
      <c r="LQN7" s="111"/>
      <c r="LQO7" s="111"/>
      <c r="LQP7" s="111"/>
      <c r="LQQ7" s="111"/>
      <c r="LQR7" s="111"/>
      <c r="LQS7" s="111"/>
      <c r="LQT7" s="111"/>
      <c r="LQU7" s="111"/>
      <c r="LQV7" s="111"/>
      <c r="LQW7" s="111"/>
      <c r="LQX7" s="111"/>
      <c r="LQY7" s="111"/>
      <c r="LQZ7" s="111"/>
      <c r="LRA7" s="111"/>
      <c r="LRB7" s="111"/>
      <c r="LRC7" s="111"/>
      <c r="LRD7" s="111"/>
      <c r="LRE7" s="111"/>
      <c r="LRF7" s="111"/>
      <c r="LRG7" s="111"/>
      <c r="LRH7" s="111"/>
      <c r="LRI7" s="111"/>
      <c r="LRJ7" s="111"/>
      <c r="LRK7" s="111"/>
      <c r="LRL7" s="111"/>
      <c r="LRM7" s="111"/>
      <c r="LRN7" s="111"/>
      <c r="LRO7" s="111"/>
      <c r="LRP7" s="111"/>
      <c r="LRQ7" s="111"/>
      <c r="LRR7" s="111"/>
      <c r="LRS7" s="111"/>
      <c r="LRT7" s="111"/>
      <c r="LRU7" s="111"/>
      <c r="LRV7" s="111"/>
      <c r="LRW7" s="111"/>
      <c r="LRX7" s="111"/>
      <c r="LRY7" s="111"/>
      <c r="LRZ7" s="111"/>
      <c r="LSA7" s="111"/>
      <c r="LSB7" s="111"/>
      <c r="LSC7" s="111"/>
      <c r="LSD7" s="111"/>
      <c r="LSE7" s="111"/>
      <c r="LSF7" s="111"/>
      <c r="LSG7" s="111"/>
      <c r="LSH7" s="111"/>
      <c r="LSI7" s="111"/>
      <c r="LSJ7" s="111"/>
      <c r="LSK7" s="111"/>
      <c r="LSL7" s="111"/>
      <c r="LSM7" s="111"/>
      <c r="LSN7" s="111"/>
      <c r="LSO7" s="111"/>
      <c r="LSP7" s="111"/>
      <c r="LSQ7" s="111"/>
      <c r="LSR7" s="111"/>
      <c r="LSS7" s="111"/>
      <c r="LST7" s="111"/>
      <c r="LSU7" s="111"/>
      <c r="LSV7" s="111"/>
      <c r="LSW7" s="111"/>
      <c r="LSX7" s="111"/>
      <c r="LSY7" s="111"/>
      <c r="LSZ7" s="111"/>
      <c r="LTA7" s="111"/>
      <c r="LTB7" s="111"/>
      <c r="LTC7" s="111"/>
      <c r="LTD7" s="111"/>
      <c r="LTE7" s="111"/>
      <c r="LTF7" s="111"/>
      <c r="LTG7" s="111"/>
      <c r="LTH7" s="111"/>
      <c r="LTI7" s="111"/>
      <c r="LTJ7" s="111"/>
      <c r="LTK7" s="111"/>
      <c r="LTL7" s="111"/>
      <c r="LTM7" s="111"/>
      <c r="LTN7" s="111"/>
      <c r="LTO7" s="111"/>
      <c r="LTP7" s="111"/>
      <c r="LTQ7" s="111"/>
      <c r="LTR7" s="111"/>
      <c r="LTS7" s="111"/>
      <c r="LTT7" s="111"/>
      <c r="LTU7" s="111"/>
      <c r="LTV7" s="111"/>
      <c r="LTW7" s="111"/>
      <c r="LTX7" s="111"/>
      <c r="LTY7" s="111"/>
      <c r="LTZ7" s="111"/>
      <c r="LUA7" s="111"/>
      <c r="LUB7" s="111"/>
      <c r="LUC7" s="111"/>
      <c r="LUD7" s="111"/>
      <c r="LUE7" s="111"/>
      <c r="LUF7" s="111"/>
      <c r="LUG7" s="111"/>
      <c r="LUH7" s="111"/>
      <c r="LUI7" s="111"/>
      <c r="LUJ7" s="111"/>
      <c r="LUK7" s="111"/>
      <c r="LUL7" s="111"/>
      <c r="LUM7" s="111"/>
      <c r="LUN7" s="111"/>
      <c r="LUO7" s="111"/>
      <c r="LUP7" s="111"/>
      <c r="LUQ7" s="111"/>
      <c r="LUR7" s="111"/>
      <c r="LUS7" s="111"/>
      <c r="LUT7" s="111"/>
      <c r="LUU7" s="111"/>
      <c r="LUV7" s="111"/>
      <c r="LUW7" s="111"/>
      <c r="LUX7" s="111"/>
      <c r="LUY7" s="111"/>
      <c r="LUZ7" s="111"/>
      <c r="LVA7" s="111"/>
      <c r="LVB7" s="111"/>
      <c r="LVC7" s="111"/>
      <c r="LVD7" s="111"/>
      <c r="LVE7" s="111"/>
      <c r="LVF7" s="111"/>
      <c r="LVG7" s="111"/>
      <c r="LVH7" s="111"/>
      <c r="LVI7" s="111"/>
      <c r="LVJ7" s="111"/>
      <c r="LVK7" s="111"/>
      <c r="LVL7" s="111"/>
      <c r="LVM7" s="111"/>
      <c r="LVN7" s="111"/>
      <c r="LVO7" s="111"/>
      <c r="LVP7" s="111"/>
      <c r="LVQ7" s="111"/>
      <c r="LVR7" s="111"/>
      <c r="LVS7" s="111"/>
      <c r="LVT7" s="111"/>
      <c r="LVU7" s="111"/>
      <c r="LVV7" s="111"/>
      <c r="LVW7" s="111"/>
      <c r="LVX7" s="111"/>
      <c r="LVY7" s="111"/>
      <c r="LVZ7" s="111"/>
      <c r="LWA7" s="111"/>
      <c r="LWB7" s="111"/>
      <c r="LWC7" s="111"/>
      <c r="LWD7" s="111"/>
      <c r="LWE7" s="111"/>
      <c r="LWF7" s="111"/>
      <c r="LWG7" s="111"/>
      <c r="LWH7" s="111"/>
      <c r="LWI7" s="111"/>
      <c r="LWJ7" s="111"/>
      <c r="LWK7" s="111"/>
      <c r="LWL7" s="111"/>
      <c r="LWM7" s="111"/>
      <c r="LWN7" s="111"/>
      <c r="LWO7" s="111"/>
      <c r="LWP7" s="111"/>
      <c r="LWQ7" s="111"/>
      <c r="LWR7" s="111"/>
      <c r="LWS7" s="111"/>
      <c r="LWT7" s="111"/>
      <c r="LWU7" s="111"/>
      <c r="LWV7" s="111"/>
      <c r="LWW7" s="111"/>
      <c r="LWX7" s="111"/>
      <c r="LWY7" s="111"/>
      <c r="LWZ7" s="111"/>
      <c r="LXA7" s="111"/>
      <c r="LXB7" s="111"/>
      <c r="LXC7" s="111"/>
      <c r="LXD7" s="111"/>
      <c r="LXE7" s="111"/>
      <c r="LXF7" s="111"/>
      <c r="LXG7" s="111"/>
      <c r="LXH7" s="111"/>
      <c r="LXI7" s="111"/>
      <c r="LXJ7" s="111"/>
      <c r="LXK7" s="111"/>
      <c r="LXL7" s="111"/>
      <c r="LXM7" s="111"/>
      <c r="LXN7" s="111"/>
      <c r="LXO7" s="111"/>
      <c r="LXP7" s="111"/>
      <c r="LXQ7" s="111"/>
      <c r="LXR7" s="111"/>
      <c r="LXS7" s="111"/>
      <c r="LXT7" s="111"/>
      <c r="LXU7" s="111"/>
      <c r="LXV7" s="111"/>
      <c r="LXW7" s="111"/>
      <c r="LXX7" s="111"/>
      <c r="LXY7" s="111"/>
      <c r="LXZ7" s="111"/>
      <c r="LYA7" s="111"/>
      <c r="LYB7" s="111"/>
      <c r="LYC7" s="111"/>
      <c r="LYD7" s="111"/>
      <c r="LYE7" s="111"/>
      <c r="LYF7" s="111"/>
      <c r="LYG7" s="111"/>
      <c r="LYH7" s="111"/>
      <c r="LYI7" s="111"/>
      <c r="LYJ7" s="111"/>
      <c r="LYK7" s="111"/>
      <c r="LYL7" s="111"/>
      <c r="LYM7" s="111"/>
      <c r="LYN7" s="111"/>
      <c r="LYO7" s="111"/>
      <c r="LYP7" s="111"/>
      <c r="LYQ7" s="111"/>
      <c r="LYR7" s="111"/>
      <c r="LYS7" s="111"/>
      <c r="LYT7" s="111"/>
      <c r="LYU7" s="111"/>
      <c r="LYV7" s="111"/>
      <c r="LYW7" s="111"/>
      <c r="LYX7" s="111"/>
      <c r="LYY7" s="111"/>
      <c r="LYZ7" s="111"/>
      <c r="LZA7" s="111"/>
      <c r="LZB7" s="111"/>
      <c r="LZC7" s="111"/>
      <c r="LZD7" s="111"/>
      <c r="LZE7" s="111"/>
      <c r="LZF7" s="111"/>
      <c r="LZG7" s="111"/>
      <c r="LZH7" s="111"/>
      <c r="LZI7" s="111"/>
      <c r="LZJ7" s="111"/>
      <c r="LZK7" s="111"/>
      <c r="LZL7" s="111"/>
      <c r="LZM7" s="111"/>
      <c r="LZN7" s="111"/>
      <c r="LZO7" s="111"/>
      <c r="LZP7" s="111"/>
      <c r="LZQ7" s="111"/>
      <c r="LZR7" s="111"/>
      <c r="LZS7" s="111"/>
      <c r="LZT7" s="111"/>
      <c r="LZU7" s="111"/>
      <c r="LZV7" s="111"/>
      <c r="LZW7" s="111"/>
      <c r="LZX7" s="111"/>
      <c r="LZY7" s="111"/>
      <c r="LZZ7" s="111"/>
      <c r="MAA7" s="111"/>
      <c r="MAB7" s="111"/>
      <c r="MAC7" s="111"/>
      <c r="MAD7" s="111"/>
      <c r="MAE7" s="111"/>
      <c r="MAF7" s="111"/>
      <c r="MAG7" s="111"/>
      <c r="MAH7" s="111"/>
      <c r="MAI7" s="111"/>
      <c r="MAJ7" s="111"/>
      <c r="MAK7" s="111"/>
      <c r="MAL7" s="111"/>
      <c r="MAM7" s="111"/>
      <c r="MAN7" s="111"/>
      <c r="MAO7" s="111"/>
      <c r="MAP7" s="111"/>
      <c r="MAQ7" s="111"/>
      <c r="MAR7" s="111"/>
      <c r="MAS7" s="111"/>
      <c r="MAT7" s="111"/>
      <c r="MAU7" s="111"/>
      <c r="MAV7" s="111"/>
      <c r="MAW7" s="111"/>
      <c r="MAX7" s="111"/>
      <c r="MAY7" s="111"/>
      <c r="MAZ7" s="111"/>
      <c r="MBA7" s="111"/>
      <c r="MBB7" s="111"/>
      <c r="MBC7" s="111"/>
      <c r="MBD7" s="111"/>
      <c r="MBE7" s="111"/>
      <c r="MBF7" s="111"/>
      <c r="MBG7" s="111"/>
      <c r="MBH7" s="111"/>
      <c r="MBI7" s="111"/>
      <c r="MBJ7" s="111"/>
      <c r="MBK7" s="111"/>
      <c r="MBL7" s="111"/>
      <c r="MBM7" s="111"/>
      <c r="MBN7" s="111"/>
      <c r="MBO7" s="111"/>
      <c r="MBP7" s="111"/>
      <c r="MBQ7" s="111"/>
      <c r="MBR7" s="111"/>
      <c r="MBS7" s="111"/>
      <c r="MBT7" s="111"/>
      <c r="MBU7" s="111"/>
      <c r="MBV7" s="111"/>
      <c r="MBW7" s="111"/>
      <c r="MBX7" s="111"/>
      <c r="MBY7" s="111"/>
      <c r="MBZ7" s="111"/>
      <c r="MCA7" s="111"/>
      <c r="MCB7" s="111"/>
      <c r="MCC7" s="111"/>
      <c r="MCD7" s="111"/>
      <c r="MCE7" s="111"/>
      <c r="MCF7" s="111"/>
      <c r="MCG7" s="111"/>
      <c r="MCH7" s="111"/>
      <c r="MCI7" s="111"/>
      <c r="MCJ7" s="111"/>
      <c r="MCK7" s="111"/>
      <c r="MCL7" s="111"/>
      <c r="MCM7" s="111"/>
      <c r="MCN7" s="111"/>
      <c r="MCO7" s="111"/>
      <c r="MCP7" s="111"/>
      <c r="MCQ7" s="111"/>
      <c r="MCR7" s="111"/>
      <c r="MCS7" s="111"/>
      <c r="MCT7" s="111"/>
      <c r="MCU7" s="111"/>
      <c r="MCV7" s="111"/>
      <c r="MCW7" s="111"/>
      <c r="MCX7" s="111"/>
      <c r="MCY7" s="111"/>
      <c r="MCZ7" s="111"/>
      <c r="MDA7" s="111"/>
      <c r="MDB7" s="111"/>
      <c r="MDC7" s="111"/>
      <c r="MDD7" s="111"/>
      <c r="MDE7" s="111"/>
      <c r="MDF7" s="111"/>
      <c r="MDG7" s="111"/>
      <c r="MDH7" s="111"/>
      <c r="MDI7" s="111"/>
      <c r="MDJ7" s="111"/>
      <c r="MDK7" s="111"/>
      <c r="MDL7" s="111"/>
      <c r="MDM7" s="111"/>
      <c r="MDN7" s="111"/>
      <c r="MDO7" s="111"/>
      <c r="MDP7" s="111"/>
      <c r="MDQ7" s="111"/>
      <c r="MDR7" s="111"/>
      <c r="MDS7" s="111"/>
      <c r="MDT7" s="111"/>
      <c r="MDU7" s="111"/>
      <c r="MDV7" s="111"/>
      <c r="MDW7" s="111"/>
      <c r="MDX7" s="111"/>
      <c r="MDY7" s="111"/>
      <c r="MDZ7" s="111"/>
      <c r="MEA7" s="111"/>
      <c r="MEB7" s="111"/>
      <c r="MEC7" s="111"/>
      <c r="MED7" s="111"/>
      <c r="MEE7" s="111"/>
      <c r="MEF7" s="111"/>
      <c r="MEG7" s="111"/>
      <c r="MEH7" s="111"/>
      <c r="MEI7" s="111"/>
      <c r="MEJ7" s="111"/>
      <c r="MEK7" s="111"/>
      <c r="MEL7" s="111"/>
      <c r="MEM7" s="111"/>
      <c r="MEN7" s="111"/>
      <c r="MEO7" s="111"/>
      <c r="MEP7" s="111"/>
      <c r="MEQ7" s="111"/>
      <c r="MER7" s="111"/>
      <c r="MES7" s="111"/>
      <c r="MET7" s="111"/>
      <c r="MEU7" s="111"/>
      <c r="MEV7" s="111"/>
      <c r="MEW7" s="111"/>
      <c r="MEX7" s="111"/>
      <c r="MEY7" s="111"/>
      <c r="MEZ7" s="111"/>
      <c r="MFA7" s="111"/>
      <c r="MFB7" s="111"/>
      <c r="MFC7" s="111"/>
      <c r="MFD7" s="111"/>
      <c r="MFE7" s="111"/>
      <c r="MFF7" s="111"/>
      <c r="MFG7" s="111"/>
      <c r="MFH7" s="111"/>
      <c r="MFI7" s="111"/>
      <c r="MFJ7" s="111"/>
      <c r="MFK7" s="111"/>
      <c r="MFL7" s="111"/>
      <c r="MFM7" s="111"/>
      <c r="MFN7" s="111"/>
      <c r="MFO7" s="111"/>
      <c r="MFP7" s="111"/>
      <c r="MFQ7" s="111"/>
      <c r="MFR7" s="111"/>
      <c r="MFS7" s="111"/>
      <c r="MFT7" s="111"/>
      <c r="MFU7" s="111"/>
      <c r="MFV7" s="111"/>
      <c r="MFW7" s="111"/>
      <c r="MFX7" s="111"/>
      <c r="MFY7" s="111"/>
      <c r="MFZ7" s="111"/>
      <c r="MGA7" s="111"/>
      <c r="MGB7" s="111"/>
      <c r="MGC7" s="111"/>
      <c r="MGD7" s="111"/>
      <c r="MGE7" s="111"/>
      <c r="MGF7" s="111"/>
      <c r="MGG7" s="111"/>
      <c r="MGH7" s="111"/>
      <c r="MGI7" s="111"/>
      <c r="MGJ7" s="111"/>
      <c r="MGK7" s="111"/>
      <c r="MGL7" s="111"/>
      <c r="MGM7" s="111"/>
      <c r="MGN7" s="111"/>
      <c r="MGO7" s="111"/>
      <c r="MGP7" s="111"/>
      <c r="MGQ7" s="111"/>
      <c r="MGR7" s="111"/>
      <c r="MGS7" s="111"/>
      <c r="MGT7" s="111"/>
      <c r="MGU7" s="111"/>
      <c r="MGV7" s="111"/>
      <c r="MGW7" s="111"/>
      <c r="MGX7" s="111"/>
      <c r="MGY7" s="111"/>
      <c r="MGZ7" s="111"/>
      <c r="MHA7" s="111"/>
      <c r="MHB7" s="111"/>
      <c r="MHC7" s="111"/>
      <c r="MHD7" s="111"/>
      <c r="MHE7" s="111"/>
      <c r="MHF7" s="111"/>
      <c r="MHG7" s="111"/>
      <c r="MHH7" s="111"/>
      <c r="MHI7" s="111"/>
      <c r="MHJ7" s="111"/>
      <c r="MHK7" s="111"/>
      <c r="MHL7" s="111"/>
      <c r="MHM7" s="111"/>
      <c r="MHN7" s="111"/>
      <c r="MHO7" s="111"/>
      <c r="MHP7" s="111"/>
      <c r="MHQ7" s="111"/>
      <c r="MHR7" s="111"/>
      <c r="MHS7" s="111"/>
      <c r="MHT7" s="111"/>
      <c r="MHU7" s="111"/>
      <c r="MHV7" s="111"/>
      <c r="MHW7" s="111"/>
      <c r="MHX7" s="111"/>
      <c r="MHY7" s="111"/>
      <c r="MHZ7" s="111"/>
      <c r="MIA7" s="111"/>
      <c r="MIB7" s="111"/>
      <c r="MIC7" s="111"/>
      <c r="MID7" s="111"/>
      <c r="MIE7" s="111"/>
      <c r="MIF7" s="111"/>
      <c r="MIG7" s="111"/>
      <c r="MIH7" s="111"/>
      <c r="MII7" s="111"/>
      <c r="MIJ7" s="111"/>
      <c r="MIK7" s="111"/>
      <c r="MIL7" s="111"/>
      <c r="MIM7" s="111"/>
      <c r="MIN7" s="111"/>
      <c r="MIO7" s="111"/>
      <c r="MIP7" s="111"/>
      <c r="MIQ7" s="111"/>
      <c r="MIR7" s="111"/>
      <c r="MIS7" s="111"/>
      <c r="MIT7" s="111"/>
      <c r="MIU7" s="111"/>
      <c r="MIV7" s="111"/>
      <c r="MIW7" s="111"/>
      <c r="MIX7" s="111"/>
      <c r="MIY7" s="111"/>
      <c r="MIZ7" s="111"/>
      <c r="MJA7" s="111"/>
      <c r="MJB7" s="111"/>
      <c r="MJC7" s="111"/>
      <c r="MJD7" s="111"/>
      <c r="MJE7" s="111"/>
      <c r="MJF7" s="111"/>
      <c r="MJG7" s="111"/>
      <c r="MJH7" s="111"/>
      <c r="MJI7" s="111"/>
      <c r="MJJ7" s="111"/>
      <c r="MJK7" s="111"/>
      <c r="MJL7" s="111"/>
      <c r="MJM7" s="111"/>
      <c r="MJN7" s="111"/>
      <c r="MJO7" s="111"/>
      <c r="MJP7" s="111"/>
      <c r="MJQ7" s="111"/>
      <c r="MJR7" s="111"/>
      <c r="MJS7" s="111"/>
      <c r="MJT7" s="111"/>
      <c r="MJU7" s="111"/>
      <c r="MJV7" s="111"/>
      <c r="MJW7" s="111"/>
      <c r="MJX7" s="111"/>
      <c r="MJY7" s="111"/>
      <c r="MJZ7" s="111"/>
      <c r="MKA7" s="111"/>
      <c r="MKB7" s="111"/>
      <c r="MKC7" s="111"/>
      <c r="MKD7" s="111"/>
      <c r="MKE7" s="111"/>
      <c r="MKF7" s="111"/>
      <c r="MKG7" s="111"/>
      <c r="MKH7" s="111"/>
      <c r="MKI7" s="111"/>
      <c r="MKJ7" s="111"/>
      <c r="MKK7" s="111"/>
      <c r="MKL7" s="111"/>
      <c r="MKM7" s="111"/>
      <c r="MKN7" s="111"/>
      <c r="MKO7" s="111"/>
      <c r="MKP7" s="111"/>
      <c r="MKQ7" s="111"/>
      <c r="MKR7" s="111"/>
      <c r="MKS7" s="111"/>
      <c r="MKT7" s="111"/>
      <c r="MKU7" s="111"/>
      <c r="MKV7" s="111"/>
      <c r="MKW7" s="111"/>
      <c r="MKX7" s="111"/>
      <c r="MKY7" s="111"/>
      <c r="MKZ7" s="111"/>
      <c r="MLA7" s="111"/>
      <c r="MLB7" s="111"/>
      <c r="MLC7" s="111"/>
      <c r="MLD7" s="111"/>
      <c r="MLE7" s="111"/>
      <c r="MLF7" s="111"/>
      <c r="MLG7" s="111"/>
      <c r="MLH7" s="111"/>
      <c r="MLI7" s="111"/>
      <c r="MLJ7" s="111"/>
      <c r="MLK7" s="111"/>
      <c r="MLL7" s="111"/>
      <c r="MLM7" s="111"/>
      <c r="MLN7" s="111"/>
      <c r="MLO7" s="111"/>
      <c r="MLP7" s="111"/>
      <c r="MLQ7" s="111"/>
      <c r="MLR7" s="111"/>
      <c r="MLS7" s="111"/>
      <c r="MLT7" s="111"/>
      <c r="MLU7" s="111"/>
      <c r="MLV7" s="111"/>
      <c r="MLW7" s="111"/>
      <c r="MLX7" s="111"/>
      <c r="MLY7" s="111"/>
      <c r="MLZ7" s="111"/>
      <c r="MMA7" s="111"/>
      <c r="MMB7" s="111"/>
      <c r="MMC7" s="111"/>
      <c r="MMD7" s="111"/>
      <c r="MME7" s="111"/>
      <c r="MMF7" s="111"/>
      <c r="MMG7" s="111"/>
      <c r="MMH7" s="111"/>
      <c r="MMI7" s="111"/>
      <c r="MMJ7" s="111"/>
      <c r="MMK7" s="111"/>
      <c r="MML7" s="111"/>
      <c r="MMM7" s="111"/>
      <c r="MMN7" s="111"/>
      <c r="MMO7" s="111"/>
      <c r="MMP7" s="111"/>
      <c r="MMQ7" s="111"/>
      <c r="MMR7" s="111"/>
      <c r="MMS7" s="111"/>
      <c r="MMT7" s="111"/>
      <c r="MMU7" s="111"/>
      <c r="MMV7" s="111"/>
      <c r="MMW7" s="111"/>
      <c r="MMX7" s="111"/>
      <c r="MMY7" s="111"/>
      <c r="MMZ7" s="111"/>
      <c r="MNA7" s="111"/>
      <c r="MNB7" s="111"/>
      <c r="MNC7" s="111"/>
      <c r="MND7" s="111"/>
      <c r="MNE7" s="111"/>
      <c r="MNF7" s="111"/>
      <c r="MNG7" s="111"/>
      <c r="MNH7" s="111"/>
      <c r="MNI7" s="111"/>
      <c r="MNJ7" s="111"/>
      <c r="MNK7" s="111"/>
      <c r="MNL7" s="111"/>
      <c r="MNM7" s="111"/>
      <c r="MNN7" s="111"/>
      <c r="MNO7" s="111"/>
      <c r="MNP7" s="111"/>
      <c r="MNQ7" s="111"/>
      <c r="MNR7" s="111"/>
      <c r="MNS7" s="111"/>
      <c r="MNT7" s="111"/>
      <c r="MNU7" s="111"/>
      <c r="MNV7" s="111"/>
      <c r="MNW7" s="111"/>
      <c r="MNX7" s="111"/>
      <c r="MNY7" s="111"/>
      <c r="MNZ7" s="111"/>
      <c r="MOA7" s="111"/>
      <c r="MOB7" s="111"/>
      <c r="MOC7" s="111"/>
      <c r="MOD7" s="111"/>
      <c r="MOE7" s="111"/>
      <c r="MOF7" s="111"/>
      <c r="MOG7" s="111"/>
      <c r="MOH7" s="111"/>
      <c r="MOI7" s="111"/>
      <c r="MOJ7" s="111"/>
      <c r="MOK7" s="111"/>
      <c r="MOL7" s="111"/>
      <c r="MOM7" s="111"/>
      <c r="MON7" s="111"/>
      <c r="MOO7" s="111"/>
      <c r="MOP7" s="111"/>
      <c r="MOQ7" s="111"/>
      <c r="MOR7" s="111"/>
      <c r="MOS7" s="111"/>
      <c r="MOT7" s="111"/>
      <c r="MOU7" s="111"/>
      <c r="MOV7" s="111"/>
      <c r="MOW7" s="111"/>
      <c r="MOX7" s="111"/>
      <c r="MOY7" s="111"/>
      <c r="MOZ7" s="111"/>
      <c r="MPA7" s="111"/>
      <c r="MPB7" s="111"/>
      <c r="MPC7" s="111"/>
      <c r="MPD7" s="111"/>
      <c r="MPE7" s="111"/>
      <c r="MPF7" s="111"/>
      <c r="MPG7" s="111"/>
      <c r="MPH7" s="111"/>
      <c r="MPI7" s="111"/>
      <c r="MPJ7" s="111"/>
      <c r="MPK7" s="111"/>
      <c r="MPL7" s="111"/>
      <c r="MPM7" s="111"/>
      <c r="MPN7" s="111"/>
      <c r="MPO7" s="111"/>
      <c r="MPP7" s="111"/>
      <c r="MPQ7" s="111"/>
      <c r="MPR7" s="111"/>
      <c r="MPS7" s="111"/>
      <c r="MPT7" s="111"/>
      <c r="MPU7" s="111"/>
      <c r="MPV7" s="111"/>
      <c r="MPW7" s="111"/>
      <c r="MPX7" s="111"/>
      <c r="MPY7" s="111"/>
      <c r="MPZ7" s="111"/>
      <c r="MQA7" s="111"/>
      <c r="MQB7" s="111"/>
      <c r="MQC7" s="111"/>
      <c r="MQD7" s="111"/>
      <c r="MQE7" s="111"/>
      <c r="MQF7" s="111"/>
      <c r="MQG7" s="111"/>
      <c r="MQH7" s="111"/>
      <c r="MQI7" s="111"/>
      <c r="MQJ7" s="111"/>
      <c r="MQK7" s="111"/>
      <c r="MQL7" s="111"/>
      <c r="MQM7" s="111"/>
      <c r="MQN7" s="111"/>
      <c r="MQO7" s="111"/>
      <c r="MQP7" s="111"/>
      <c r="MQQ7" s="111"/>
      <c r="MQR7" s="111"/>
      <c r="MQS7" s="111"/>
      <c r="MQT7" s="111"/>
      <c r="MQU7" s="111"/>
      <c r="MQV7" s="111"/>
      <c r="MQW7" s="111"/>
      <c r="MQX7" s="111"/>
      <c r="MQY7" s="111"/>
      <c r="MQZ7" s="111"/>
      <c r="MRA7" s="111"/>
      <c r="MRB7" s="111"/>
      <c r="MRC7" s="111"/>
      <c r="MRD7" s="111"/>
      <c r="MRE7" s="111"/>
      <c r="MRF7" s="111"/>
      <c r="MRG7" s="111"/>
      <c r="MRH7" s="111"/>
      <c r="MRI7" s="111"/>
      <c r="MRJ7" s="111"/>
      <c r="MRK7" s="111"/>
      <c r="MRL7" s="111"/>
      <c r="MRM7" s="111"/>
      <c r="MRN7" s="111"/>
      <c r="MRO7" s="111"/>
      <c r="MRP7" s="111"/>
      <c r="MRQ7" s="111"/>
      <c r="MRR7" s="111"/>
      <c r="MRS7" s="111"/>
      <c r="MRT7" s="111"/>
      <c r="MRU7" s="111"/>
      <c r="MRV7" s="111"/>
      <c r="MRW7" s="111"/>
      <c r="MRX7" s="111"/>
      <c r="MRY7" s="111"/>
      <c r="MRZ7" s="111"/>
      <c r="MSA7" s="111"/>
      <c r="MSB7" s="111"/>
      <c r="MSC7" s="111"/>
      <c r="MSD7" s="111"/>
      <c r="MSE7" s="111"/>
      <c r="MSF7" s="111"/>
      <c r="MSG7" s="111"/>
      <c r="MSH7" s="111"/>
      <c r="MSI7" s="111"/>
      <c r="MSJ7" s="111"/>
      <c r="MSK7" s="111"/>
      <c r="MSL7" s="111"/>
      <c r="MSM7" s="111"/>
      <c r="MSN7" s="111"/>
      <c r="MSO7" s="111"/>
      <c r="MSP7" s="111"/>
      <c r="MSQ7" s="111"/>
      <c r="MSR7" s="111"/>
      <c r="MSS7" s="111"/>
      <c r="MST7" s="111"/>
      <c r="MSU7" s="111"/>
      <c r="MSV7" s="111"/>
      <c r="MSW7" s="111"/>
      <c r="MSX7" s="111"/>
      <c r="MSY7" s="111"/>
      <c r="MSZ7" s="111"/>
      <c r="MTA7" s="111"/>
      <c r="MTB7" s="111"/>
      <c r="MTC7" s="111"/>
      <c r="MTD7" s="111"/>
      <c r="MTE7" s="111"/>
      <c r="MTF7" s="111"/>
      <c r="MTG7" s="111"/>
      <c r="MTH7" s="111"/>
      <c r="MTI7" s="111"/>
      <c r="MTJ7" s="111"/>
      <c r="MTK7" s="111"/>
      <c r="MTL7" s="111"/>
      <c r="MTM7" s="111"/>
      <c r="MTN7" s="111"/>
      <c r="MTO7" s="111"/>
      <c r="MTP7" s="111"/>
      <c r="MTQ7" s="111"/>
      <c r="MTR7" s="111"/>
      <c r="MTS7" s="111"/>
      <c r="MTT7" s="111"/>
      <c r="MTU7" s="111"/>
      <c r="MTV7" s="111"/>
      <c r="MTW7" s="111"/>
      <c r="MTX7" s="111"/>
      <c r="MTY7" s="111"/>
      <c r="MTZ7" s="111"/>
      <c r="MUA7" s="111"/>
      <c r="MUB7" s="111"/>
      <c r="MUC7" s="111"/>
      <c r="MUD7" s="111"/>
      <c r="MUE7" s="111"/>
      <c r="MUF7" s="111"/>
      <c r="MUG7" s="111"/>
      <c r="MUH7" s="111"/>
      <c r="MUI7" s="111"/>
      <c r="MUJ7" s="111"/>
      <c r="MUK7" s="111"/>
      <c r="MUL7" s="111"/>
      <c r="MUM7" s="111"/>
      <c r="MUN7" s="111"/>
      <c r="MUO7" s="111"/>
      <c r="MUP7" s="111"/>
      <c r="MUQ7" s="111"/>
      <c r="MUR7" s="111"/>
      <c r="MUS7" s="111"/>
      <c r="MUT7" s="111"/>
      <c r="MUU7" s="111"/>
      <c r="MUV7" s="111"/>
      <c r="MUW7" s="111"/>
      <c r="MUX7" s="111"/>
      <c r="MUY7" s="111"/>
      <c r="MUZ7" s="111"/>
      <c r="MVA7" s="111"/>
      <c r="MVB7" s="111"/>
      <c r="MVC7" s="111"/>
      <c r="MVD7" s="111"/>
      <c r="MVE7" s="111"/>
      <c r="MVF7" s="111"/>
      <c r="MVG7" s="111"/>
      <c r="MVH7" s="111"/>
      <c r="MVI7" s="111"/>
      <c r="MVJ7" s="111"/>
      <c r="MVK7" s="111"/>
      <c r="MVL7" s="111"/>
      <c r="MVM7" s="111"/>
      <c r="MVN7" s="111"/>
      <c r="MVO7" s="111"/>
      <c r="MVP7" s="111"/>
      <c r="MVQ7" s="111"/>
      <c r="MVR7" s="111"/>
      <c r="MVS7" s="111"/>
      <c r="MVT7" s="111"/>
      <c r="MVU7" s="111"/>
      <c r="MVV7" s="111"/>
      <c r="MVW7" s="111"/>
      <c r="MVX7" s="111"/>
      <c r="MVY7" s="111"/>
      <c r="MVZ7" s="111"/>
      <c r="MWA7" s="111"/>
      <c r="MWB7" s="111"/>
      <c r="MWC7" s="111"/>
      <c r="MWD7" s="111"/>
      <c r="MWE7" s="111"/>
      <c r="MWF7" s="111"/>
      <c r="MWG7" s="111"/>
      <c r="MWH7" s="111"/>
      <c r="MWI7" s="111"/>
      <c r="MWJ7" s="111"/>
      <c r="MWK7" s="111"/>
      <c r="MWL7" s="111"/>
      <c r="MWM7" s="111"/>
      <c r="MWN7" s="111"/>
      <c r="MWO7" s="111"/>
      <c r="MWP7" s="111"/>
      <c r="MWQ7" s="111"/>
      <c r="MWR7" s="111"/>
      <c r="MWS7" s="111"/>
      <c r="MWT7" s="111"/>
      <c r="MWU7" s="111"/>
      <c r="MWV7" s="111"/>
      <c r="MWW7" s="111"/>
      <c r="MWX7" s="111"/>
      <c r="MWY7" s="111"/>
      <c r="MWZ7" s="111"/>
      <c r="MXA7" s="111"/>
      <c r="MXB7" s="111"/>
      <c r="MXC7" s="111"/>
      <c r="MXD7" s="111"/>
      <c r="MXE7" s="111"/>
      <c r="MXF7" s="111"/>
      <c r="MXG7" s="111"/>
      <c r="MXH7" s="111"/>
      <c r="MXI7" s="111"/>
      <c r="MXJ7" s="111"/>
      <c r="MXK7" s="111"/>
      <c r="MXL7" s="111"/>
      <c r="MXM7" s="111"/>
      <c r="MXN7" s="111"/>
      <c r="MXO7" s="111"/>
      <c r="MXP7" s="111"/>
      <c r="MXQ7" s="111"/>
      <c r="MXR7" s="111"/>
      <c r="MXS7" s="111"/>
      <c r="MXT7" s="111"/>
      <c r="MXU7" s="111"/>
      <c r="MXV7" s="111"/>
      <c r="MXW7" s="111"/>
      <c r="MXX7" s="111"/>
      <c r="MXY7" s="111"/>
      <c r="MXZ7" s="111"/>
      <c r="MYA7" s="111"/>
      <c r="MYB7" s="111"/>
      <c r="MYC7" s="111"/>
      <c r="MYD7" s="111"/>
      <c r="MYE7" s="111"/>
      <c r="MYF7" s="111"/>
      <c r="MYG7" s="111"/>
      <c r="MYH7" s="111"/>
      <c r="MYI7" s="111"/>
      <c r="MYJ7" s="111"/>
      <c r="MYK7" s="111"/>
      <c r="MYL7" s="111"/>
      <c r="MYM7" s="111"/>
      <c r="MYN7" s="111"/>
      <c r="MYO7" s="111"/>
      <c r="MYP7" s="111"/>
      <c r="MYQ7" s="111"/>
      <c r="MYR7" s="111"/>
      <c r="MYS7" s="111"/>
      <c r="MYT7" s="111"/>
      <c r="MYU7" s="111"/>
      <c r="MYV7" s="111"/>
      <c r="MYW7" s="111"/>
      <c r="MYX7" s="111"/>
      <c r="MYY7" s="111"/>
      <c r="MYZ7" s="111"/>
      <c r="MZA7" s="111"/>
      <c r="MZB7" s="111"/>
      <c r="MZC7" s="111"/>
      <c r="MZD7" s="111"/>
      <c r="MZE7" s="111"/>
      <c r="MZF7" s="111"/>
      <c r="MZG7" s="111"/>
      <c r="MZH7" s="111"/>
      <c r="MZI7" s="111"/>
      <c r="MZJ7" s="111"/>
      <c r="MZK7" s="111"/>
      <c r="MZL7" s="111"/>
      <c r="MZM7" s="111"/>
      <c r="MZN7" s="111"/>
      <c r="MZO7" s="111"/>
      <c r="MZP7" s="111"/>
      <c r="MZQ7" s="111"/>
      <c r="MZR7" s="111"/>
      <c r="MZS7" s="111"/>
      <c r="MZT7" s="111"/>
      <c r="MZU7" s="111"/>
      <c r="MZV7" s="111"/>
      <c r="MZW7" s="111"/>
      <c r="MZX7" s="111"/>
      <c r="MZY7" s="111"/>
      <c r="MZZ7" s="111"/>
      <c r="NAA7" s="111"/>
      <c r="NAB7" s="111"/>
      <c r="NAC7" s="111"/>
      <c r="NAD7" s="111"/>
      <c r="NAE7" s="111"/>
      <c r="NAF7" s="111"/>
      <c r="NAG7" s="111"/>
      <c r="NAH7" s="111"/>
      <c r="NAI7" s="111"/>
      <c r="NAJ7" s="111"/>
      <c r="NAK7" s="111"/>
      <c r="NAL7" s="111"/>
      <c r="NAM7" s="111"/>
      <c r="NAN7" s="111"/>
      <c r="NAO7" s="111"/>
      <c r="NAP7" s="111"/>
      <c r="NAQ7" s="111"/>
      <c r="NAR7" s="111"/>
      <c r="NAS7" s="111"/>
      <c r="NAT7" s="111"/>
      <c r="NAU7" s="111"/>
      <c r="NAV7" s="111"/>
      <c r="NAW7" s="111"/>
      <c r="NAX7" s="111"/>
      <c r="NAY7" s="111"/>
      <c r="NAZ7" s="111"/>
      <c r="NBA7" s="111"/>
      <c r="NBB7" s="111"/>
      <c r="NBC7" s="111"/>
      <c r="NBD7" s="111"/>
      <c r="NBE7" s="111"/>
      <c r="NBF7" s="111"/>
      <c r="NBG7" s="111"/>
      <c r="NBH7" s="111"/>
      <c r="NBI7" s="111"/>
      <c r="NBJ7" s="111"/>
      <c r="NBK7" s="111"/>
      <c r="NBL7" s="111"/>
      <c r="NBM7" s="111"/>
      <c r="NBN7" s="111"/>
      <c r="NBO7" s="111"/>
      <c r="NBP7" s="111"/>
      <c r="NBQ7" s="111"/>
      <c r="NBR7" s="111"/>
      <c r="NBS7" s="111"/>
      <c r="NBT7" s="111"/>
      <c r="NBU7" s="111"/>
      <c r="NBV7" s="111"/>
      <c r="NBW7" s="111"/>
      <c r="NBX7" s="111"/>
      <c r="NBY7" s="111"/>
      <c r="NBZ7" s="111"/>
      <c r="NCA7" s="111"/>
      <c r="NCB7" s="111"/>
      <c r="NCC7" s="111"/>
      <c r="NCD7" s="111"/>
      <c r="NCE7" s="111"/>
      <c r="NCF7" s="111"/>
      <c r="NCG7" s="111"/>
      <c r="NCH7" s="111"/>
      <c r="NCI7" s="111"/>
      <c r="NCJ7" s="111"/>
      <c r="NCK7" s="111"/>
      <c r="NCL7" s="111"/>
      <c r="NCM7" s="111"/>
      <c r="NCN7" s="111"/>
      <c r="NCO7" s="111"/>
      <c r="NCP7" s="111"/>
      <c r="NCQ7" s="111"/>
      <c r="NCR7" s="111"/>
      <c r="NCS7" s="111"/>
      <c r="NCT7" s="111"/>
      <c r="NCU7" s="111"/>
      <c r="NCV7" s="111"/>
      <c r="NCW7" s="111"/>
      <c r="NCX7" s="111"/>
      <c r="NCY7" s="111"/>
      <c r="NCZ7" s="111"/>
      <c r="NDA7" s="111"/>
      <c r="NDB7" s="111"/>
      <c r="NDC7" s="111"/>
      <c r="NDD7" s="111"/>
      <c r="NDE7" s="111"/>
      <c r="NDF7" s="111"/>
      <c r="NDG7" s="111"/>
      <c r="NDH7" s="111"/>
      <c r="NDI7" s="111"/>
      <c r="NDJ7" s="111"/>
      <c r="NDK7" s="111"/>
      <c r="NDL7" s="111"/>
      <c r="NDM7" s="111"/>
      <c r="NDN7" s="111"/>
      <c r="NDO7" s="111"/>
      <c r="NDP7" s="111"/>
      <c r="NDQ7" s="111"/>
      <c r="NDR7" s="111"/>
      <c r="NDS7" s="111"/>
      <c r="NDT7" s="111"/>
      <c r="NDU7" s="111"/>
      <c r="NDV7" s="111"/>
      <c r="NDW7" s="111"/>
      <c r="NDX7" s="111"/>
      <c r="NDY7" s="111"/>
      <c r="NDZ7" s="111"/>
      <c r="NEA7" s="111"/>
      <c r="NEB7" s="111"/>
      <c r="NEC7" s="111"/>
      <c r="NED7" s="111"/>
      <c r="NEE7" s="111"/>
      <c r="NEF7" s="111"/>
      <c r="NEG7" s="111"/>
      <c r="NEH7" s="111"/>
      <c r="NEI7" s="111"/>
      <c r="NEJ7" s="111"/>
      <c r="NEK7" s="111"/>
      <c r="NEL7" s="111"/>
      <c r="NEM7" s="111"/>
      <c r="NEN7" s="111"/>
      <c r="NEO7" s="111"/>
      <c r="NEP7" s="111"/>
      <c r="NEQ7" s="111"/>
      <c r="NER7" s="111"/>
      <c r="NES7" s="111"/>
      <c r="NET7" s="111"/>
      <c r="NEU7" s="111"/>
      <c r="NEV7" s="111"/>
      <c r="NEW7" s="111"/>
      <c r="NEX7" s="111"/>
      <c r="NEY7" s="111"/>
      <c r="NEZ7" s="111"/>
      <c r="NFA7" s="111"/>
      <c r="NFB7" s="111"/>
      <c r="NFC7" s="111"/>
      <c r="NFD7" s="111"/>
      <c r="NFE7" s="111"/>
      <c r="NFF7" s="111"/>
      <c r="NFG7" s="111"/>
      <c r="NFH7" s="111"/>
      <c r="NFI7" s="111"/>
      <c r="NFJ7" s="111"/>
      <c r="NFK7" s="111"/>
      <c r="NFL7" s="111"/>
      <c r="NFM7" s="111"/>
      <c r="NFN7" s="111"/>
      <c r="NFO7" s="111"/>
      <c r="NFP7" s="111"/>
      <c r="NFQ7" s="111"/>
      <c r="NFR7" s="111"/>
      <c r="NFS7" s="111"/>
      <c r="NFT7" s="111"/>
      <c r="NFU7" s="111"/>
      <c r="NFV7" s="111"/>
      <c r="NFW7" s="111"/>
      <c r="NFX7" s="111"/>
      <c r="NFY7" s="111"/>
      <c r="NFZ7" s="111"/>
      <c r="NGA7" s="111"/>
      <c r="NGB7" s="111"/>
      <c r="NGC7" s="111"/>
      <c r="NGD7" s="111"/>
      <c r="NGE7" s="111"/>
      <c r="NGF7" s="111"/>
      <c r="NGG7" s="111"/>
      <c r="NGH7" s="111"/>
      <c r="NGI7" s="111"/>
      <c r="NGJ7" s="111"/>
      <c r="NGK7" s="111"/>
      <c r="NGL7" s="111"/>
      <c r="NGM7" s="111"/>
      <c r="NGN7" s="111"/>
      <c r="NGO7" s="111"/>
      <c r="NGP7" s="111"/>
      <c r="NGQ7" s="111"/>
      <c r="NGR7" s="111"/>
      <c r="NGS7" s="111"/>
      <c r="NGT7" s="111"/>
      <c r="NGU7" s="111"/>
      <c r="NGV7" s="111"/>
      <c r="NGW7" s="111"/>
      <c r="NGX7" s="111"/>
      <c r="NGY7" s="111"/>
      <c r="NGZ7" s="111"/>
      <c r="NHA7" s="111"/>
      <c r="NHB7" s="111"/>
      <c r="NHC7" s="111"/>
      <c r="NHD7" s="111"/>
      <c r="NHE7" s="111"/>
      <c r="NHF7" s="111"/>
      <c r="NHG7" s="111"/>
      <c r="NHH7" s="111"/>
      <c r="NHI7" s="111"/>
      <c r="NHJ7" s="111"/>
      <c r="NHK7" s="111"/>
      <c r="NHL7" s="111"/>
      <c r="NHM7" s="111"/>
      <c r="NHN7" s="111"/>
      <c r="NHO7" s="111"/>
      <c r="NHP7" s="111"/>
      <c r="NHQ7" s="111"/>
      <c r="NHR7" s="111"/>
      <c r="NHS7" s="111"/>
      <c r="NHT7" s="111"/>
      <c r="NHU7" s="111"/>
      <c r="NHV7" s="111"/>
      <c r="NHW7" s="111"/>
      <c r="NHX7" s="111"/>
      <c r="NHY7" s="111"/>
      <c r="NHZ7" s="111"/>
      <c r="NIA7" s="111"/>
      <c r="NIB7" s="111"/>
      <c r="NIC7" s="111"/>
      <c r="NID7" s="111"/>
      <c r="NIE7" s="111"/>
      <c r="NIF7" s="111"/>
      <c r="NIG7" s="111"/>
      <c r="NIH7" s="111"/>
      <c r="NII7" s="111"/>
      <c r="NIJ7" s="111"/>
      <c r="NIK7" s="111"/>
      <c r="NIL7" s="111"/>
      <c r="NIM7" s="111"/>
      <c r="NIN7" s="111"/>
      <c r="NIO7" s="111"/>
      <c r="NIP7" s="111"/>
      <c r="NIQ7" s="111"/>
      <c r="NIR7" s="111"/>
      <c r="NIS7" s="111"/>
      <c r="NIT7" s="111"/>
      <c r="NIU7" s="111"/>
      <c r="NIV7" s="111"/>
      <c r="NIW7" s="111"/>
      <c r="NIX7" s="111"/>
      <c r="NIY7" s="111"/>
      <c r="NIZ7" s="111"/>
      <c r="NJA7" s="111"/>
      <c r="NJB7" s="111"/>
      <c r="NJC7" s="111"/>
      <c r="NJD7" s="111"/>
      <c r="NJE7" s="111"/>
      <c r="NJF7" s="111"/>
      <c r="NJG7" s="111"/>
      <c r="NJH7" s="111"/>
      <c r="NJI7" s="111"/>
      <c r="NJJ7" s="111"/>
      <c r="NJK7" s="111"/>
      <c r="NJL7" s="111"/>
      <c r="NJM7" s="111"/>
      <c r="NJN7" s="111"/>
      <c r="NJO7" s="111"/>
      <c r="NJP7" s="111"/>
      <c r="NJQ7" s="111"/>
      <c r="NJR7" s="111"/>
      <c r="NJS7" s="111"/>
      <c r="NJT7" s="111"/>
      <c r="NJU7" s="111"/>
      <c r="NJV7" s="111"/>
      <c r="NJW7" s="111"/>
      <c r="NJX7" s="111"/>
      <c r="NJY7" s="111"/>
      <c r="NJZ7" s="111"/>
      <c r="NKA7" s="111"/>
      <c r="NKB7" s="111"/>
      <c r="NKC7" s="111"/>
      <c r="NKD7" s="111"/>
      <c r="NKE7" s="111"/>
      <c r="NKF7" s="111"/>
      <c r="NKG7" s="111"/>
      <c r="NKH7" s="111"/>
      <c r="NKI7" s="111"/>
      <c r="NKJ7" s="111"/>
      <c r="NKK7" s="111"/>
      <c r="NKL7" s="111"/>
      <c r="NKM7" s="111"/>
      <c r="NKN7" s="111"/>
      <c r="NKO7" s="111"/>
      <c r="NKP7" s="111"/>
      <c r="NKQ7" s="111"/>
      <c r="NKR7" s="111"/>
      <c r="NKS7" s="111"/>
      <c r="NKT7" s="111"/>
      <c r="NKU7" s="111"/>
      <c r="NKV7" s="111"/>
      <c r="NKW7" s="111"/>
      <c r="NKX7" s="111"/>
      <c r="NKY7" s="111"/>
      <c r="NKZ7" s="111"/>
      <c r="NLA7" s="111"/>
      <c r="NLB7" s="111"/>
      <c r="NLC7" s="111"/>
      <c r="NLD7" s="111"/>
      <c r="NLE7" s="111"/>
      <c r="NLF7" s="111"/>
      <c r="NLG7" s="111"/>
      <c r="NLH7" s="111"/>
      <c r="NLI7" s="111"/>
      <c r="NLJ7" s="111"/>
      <c r="NLK7" s="111"/>
      <c r="NLL7" s="111"/>
      <c r="NLM7" s="111"/>
      <c r="NLN7" s="111"/>
      <c r="NLO7" s="111"/>
      <c r="NLP7" s="111"/>
      <c r="NLQ7" s="111"/>
      <c r="NLR7" s="111"/>
      <c r="NLS7" s="111"/>
      <c r="NLT7" s="111"/>
      <c r="NLU7" s="111"/>
      <c r="NLV7" s="111"/>
      <c r="NLW7" s="111"/>
      <c r="NLX7" s="111"/>
      <c r="NLY7" s="111"/>
      <c r="NLZ7" s="111"/>
      <c r="NMA7" s="111"/>
      <c r="NMB7" s="111"/>
      <c r="NMC7" s="111"/>
      <c r="NMD7" s="111"/>
      <c r="NME7" s="111"/>
      <c r="NMF7" s="111"/>
      <c r="NMG7" s="111"/>
      <c r="NMH7" s="111"/>
      <c r="NMI7" s="111"/>
      <c r="NMJ7" s="111"/>
      <c r="NMK7" s="111"/>
      <c r="NML7" s="111"/>
      <c r="NMM7" s="111"/>
      <c r="NMN7" s="111"/>
      <c r="NMO7" s="111"/>
      <c r="NMP7" s="111"/>
      <c r="NMQ7" s="111"/>
      <c r="NMR7" s="111"/>
      <c r="NMS7" s="111"/>
      <c r="NMT7" s="111"/>
      <c r="NMU7" s="111"/>
      <c r="NMV7" s="111"/>
      <c r="NMW7" s="111"/>
      <c r="NMX7" s="111"/>
      <c r="NMY7" s="111"/>
      <c r="NMZ7" s="111"/>
      <c r="NNA7" s="111"/>
      <c r="NNB7" s="111"/>
      <c r="NNC7" s="111"/>
      <c r="NND7" s="111"/>
      <c r="NNE7" s="111"/>
      <c r="NNF7" s="111"/>
      <c r="NNG7" s="111"/>
      <c r="NNH7" s="111"/>
      <c r="NNI7" s="111"/>
      <c r="NNJ7" s="111"/>
      <c r="NNK7" s="111"/>
      <c r="NNL7" s="111"/>
      <c r="NNM7" s="111"/>
      <c r="NNN7" s="111"/>
      <c r="NNO7" s="111"/>
      <c r="NNP7" s="111"/>
      <c r="NNQ7" s="111"/>
      <c r="NNR7" s="111"/>
      <c r="NNS7" s="111"/>
      <c r="NNT7" s="111"/>
      <c r="NNU7" s="111"/>
      <c r="NNV7" s="111"/>
      <c r="NNW7" s="111"/>
      <c r="NNX7" s="111"/>
      <c r="NNY7" s="111"/>
      <c r="NNZ7" s="111"/>
      <c r="NOA7" s="111"/>
      <c r="NOB7" s="111"/>
      <c r="NOC7" s="111"/>
      <c r="NOD7" s="111"/>
      <c r="NOE7" s="111"/>
      <c r="NOF7" s="111"/>
      <c r="NOG7" s="111"/>
      <c r="NOH7" s="111"/>
      <c r="NOI7" s="111"/>
      <c r="NOJ7" s="111"/>
      <c r="NOK7" s="111"/>
      <c r="NOL7" s="111"/>
      <c r="NOM7" s="111"/>
      <c r="NON7" s="111"/>
      <c r="NOO7" s="111"/>
      <c r="NOP7" s="111"/>
      <c r="NOQ7" s="111"/>
      <c r="NOR7" s="111"/>
      <c r="NOS7" s="111"/>
      <c r="NOT7" s="111"/>
      <c r="NOU7" s="111"/>
      <c r="NOV7" s="111"/>
      <c r="NOW7" s="111"/>
      <c r="NOX7" s="111"/>
      <c r="NOY7" s="111"/>
      <c r="NOZ7" s="111"/>
      <c r="NPA7" s="111"/>
      <c r="NPB7" s="111"/>
      <c r="NPC7" s="111"/>
      <c r="NPD7" s="111"/>
      <c r="NPE7" s="111"/>
      <c r="NPF7" s="111"/>
      <c r="NPG7" s="111"/>
      <c r="NPH7" s="111"/>
      <c r="NPI7" s="111"/>
      <c r="NPJ7" s="111"/>
      <c r="NPK7" s="111"/>
      <c r="NPL7" s="111"/>
      <c r="NPM7" s="111"/>
      <c r="NPN7" s="111"/>
      <c r="NPO7" s="111"/>
      <c r="NPP7" s="111"/>
      <c r="NPQ7" s="111"/>
      <c r="NPR7" s="111"/>
      <c r="NPS7" s="111"/>
      <c r="NPT7" s="111"/>
      <c r="NPU7" s="111"/>
      <c r="NPV7" s="111"/>
      <c r="NPW7" s="111"/>
      <c r="NPX7" s="111"/>
      <c r="NPY7" s="111"/>
      <c r="NPZ7" s="111"/>
      <c r="NQA7" s="111"/>
      <c r="NQB7" s="111"/>
      <c r="NQC7" s="111"/>
      <c r="NQD7" s="111"/>
      <c r="NQE7" s="111"/>
      <c r="NQF7" s="111"/>
      <c r="NQG7" s="111"/>
      <c r="NQH7" s="111"/>
      <c r="NQI7" s="111"/>
      <c r="NQJ7" s="111"/>
      <c r="NQK7" s="111"/>
      <c r="NQL7" s="111"/>
      <c r="NQM7" s="111"/>
      <c r="NQN7" s="111"/>
      <c r="NQO7" s="111"/>
      <c r="NQP7" s="111"/>
      <c r="NQQ7" s="111"/>
      <c r="NQR7" s="111"/>
      <c r="NQS7" s="111"/>
      <c r="NQT7" s="111"/>
      <c r="NQU7" s="111"/>
      <c r="NQV7" s="111"/>
      <c r="NQW7" s="111"/>
      <c r="NQX7" s="111"/>
      <c r="NQY7" s="111"/>
      <c r="NQZ7" s="111"/>
      <c r="NRA7" s="111"/>
      <c r="NRB7" s="111"/>
      <c r="NRC7" s="111"/>
      <c r="NRD7" s="111"/>
      <c r="NRE7" s="111"/>
      <c r="NRF7" s="111"/>
      <c r="NRG7" s="111"/>
      <c r="NRH7" s="111"/>
      <c r="NRI7" s="111"/>
      <c r="NRJ7" s="111"/>
      <c r="NRK7" s="111"/>
      <c r="NRL7" s="111"/>
      <c r="NRM7" s="111"/>
      <c r="NRN7" s="111"/>
      <c r="NRO7" s="111"/>
      <c r="NRP7" s="111"/>
      <c r="NRQ7" s="111"/>
      <c r="NRR7" s="111"/>
      <c r="NRS7" s="111"/>
      <c r="NRT7" s="111"/>
      <c r="NRU7" s="111"/>
      <c r="NRV7" s="111"/>
      <c r="NRW7" s="111"/>
      <c r="NRX7" s="111"/>
      <c r="NRY7" s="111"/>
      <c r="NRZ7" s="111"/>
      <c r="NSA7" s="111"/>
      <c r="NSB7" s="111"/>
      <c r="NSC7" s="111"/>
      <c r="NSD7" s="111"/>
      <c r="NSE7" s="111"/>
      <c r="NSF7" s="111"/>
      <c r="NSG7" s="111"/>
      <c r="NSH7" s="111"/>
      <c r="NSI7" s="111"/>
      <c r="NSJ7" s="111"/>
      <c r="NSK7" s="111"/>
      <c r="NSL7" s="111"/>
      <c r="NSM7" s="111"/>
      <c r="NSN7" s="111"/>
      <c r="NSO7" s="111"/>
      <c r="NSP7" s="111"/>
      <c r="NSQ7" s="111"/>
      <c r="NSR7" s="111"/>
      <c r="NSS7" s="111"/>
      <c r="NST7" s="111"/>
      <c r="NSU7" s="111"/>
      <c r="NSV7" s="111"/>
      <c r="NSW7" s="111"/>
      <c r="NSX7" s="111"/>
      <c r="NSY7" s="111"/>
      <c r="NSZ7" s="111"/>
      <c r="NTA7" s="111"/>
      <c r="NTB7" s="111"/>
      <c r="NTC7" s="111"/>
      <c r="NTD7" s="111"/>
      <c r="NTE7" s="111"/>
      <c r="NTF7" s="111"/>
      <c r="NTG7" s="111"/>
      <c r="NTH7" s="111"/>
      <c r="NTI7" s="111"/>
      <c r="NTJ7" s="111"/>
      <c r="NTK7" s="111"/>
      <c r="NTL7" s="111"/>
      <c r="NTM7" s="111"/>
      <c r="NTN7" s="111"/>
      <c r="NTO7" s="111"/>
      <c r="NTP7" s="111"/>
      <c r="NTQ7" s="111"/>
      <c r="NTR7" s="111"/>
      <c r="NTS7" s="111"/>
      <c r="NTT7" s="111"/>
      <c r="NTU7" s="111"/>
      <c r="NTV7" s="111"/>
      <c r="NTW7" s="111"/>
      <c r="NTX7" s="111"/>
      <c r="NTY7" s="111"/>
      <c r="NTZ7" s="111"/>
      <c r="NUA7" s="111"/>
      <c r="NUB7" s="111"/>
      <c r="NUC7" s="111"/>
      <c r="NUD7" s="111"/>
      <c r="NUE7" s="111"/>
      <c r="NUF7" s="111"/>
      <c r="NUG7" s="111"/>
      <c r="NUH7" s="111"/>
      <c r="NUI7" s="111"/>
      <c r="NUJ7" s="111"/>
      <c r="NUK7" s="111"/>
      <c r="NUL7" s="111"/>
      <c r="NUM7" s="111"/>
      <c r="NUN7" s="111"/>
      <c r="NUO7" s="111"/>
      <c r="NUP7" s="111"/>
      <c r="NUQ7" s="111"/>
      <c r="NUR7" s="111"/>
      <c r="NUS7" s="111"/>
      <c r="NUT7" s="111"/>
      <c r="NUU7" s="111"/>
      <c r="NUV7" s="111"/>
      <c r="NUW7" s="111"/>
      <c r="NUX7" s="111"/>
      <c r="NUY7" s="111"/>
      <c r="NUZ7" s="111"/>
      <c r="NVA7" s="111"/>
      <c r="NVB7" s="111"/>
      <c r="NVC7" s="111"/>
      <c r="NVD7" s="111"/>
      <c r="NVE7" s="111"/>
      <c r="NVF7" s="111"/>
      <c r="NVG7" s="111"/>
      <c r="NVH7" s="111"/>
      <c r="NVI7" s="111"/>
      <c r="NVJ7" s="111"/>
      <c r="NVK7" s="111"/>
      <c r="NVL7" s="111"/>
      <c r="NVM7" s="111"/>
      <c r="NVN7" s="111"/>
      <c r="NVO7" s="111"/>
      <c r="NVP7" s="111"/>
      <c r="NVQ7" s="111"/>
      <c r="NVR7" s="111"/>
      <c r="NVS7" s="111"/>
      <c r="NVT7" s="111"/>
      <c r="NVU7" s="111"/>
      <c r="NVV7" s="111"/>
      <c r="NVW7" s="111"/>
      <c r="NVX7" s="111"/>
      <c r="NVY7" s="111"/>
      <c r="NVZ7" s="111"/>
      <c r="NWA7" s="111"/>
      <c r="NWB7" s="111"/>
      <c r="NWC7" s="111"/>
      <c r="NWD7" s="111"/>
      <c r="NWE7" s="111"/>
      <c r="NWF7" s="111"/>
      <c r="NWG7" s="111"/>
      <c r="NWH7" s="111"/>
      <c r="NWI7" s="111"/>
      <c r="NWJ7" s="111"/>
      <c r="NWK7" s="111"/>
      <c r="NWL7" s="111"/>
      <c r="NWM7" s="111"/>
      <c r="NWN7" s="111"/>
      <c r="NWO7" s="111"/>
      <c r="NWP7" s="111"/>
      <c r="NWQ7" s="111"/>
      <c r="NWR7" s="111"/>
      <c r="NWS7" s="111"/>
      <c r="NWT7" s="111"/>
      <c r="NWU7" s="111"/>
      <c r="NWV7" s="111"/>
      <c r="NWW7" s="111"/>
      <c r="NWX7" s="111"/>
      <c r="NWY7" s="111"/>
      <c r="NWZ7" s="111"/>
      <c r="NXA7" s="111"/>
      <c r="NXB7" s="111"/>
      <c r="NXC7" s="111"/>
      <c r="NXD7" s="111"/>
      <c r="NXE7" s="111"/>
      <c r="NXF7" s="111"/>
      <c r="NXG7" s="111"/>
      <c r="NXH7" s="111"/>
      <c r="NXI7" s="111"/>
      <c r="NXJ7" s="111"/>
      <c r="NXK7" s="111"/>
      <c r="NXL7" s="111"/>
      <c r="NXM7" s="111"/>
      <c r="NXN7" s="111"/>
      <c r="NXO7" s="111"/>
      <c r="NXP7" s="111"/>
      <c r="NXQ7" s="111"/>
      <c r="NXR7" s="111"/>
      <c r="NXS7" s="111"/>
      <c r="NXT7" s="111"/>
      <c r="NXU7" s="111"/>
      <c r="NXV7" s="111"/>
      <c r="NXW7" s="111"/>
      <c r="NXX7" s="111"/>
      <c r="NXY7" s="111"/>
      <c r="NXZ7" s="111"/>
      <c r="NYA7" s="111"/>
      <c r="NYB7" s="111"/>
      <c r="NYC7" s="111"/>
      <c r="NYD7" s="111"/>
      <c r="NYE7" s="111"/>
      <c r="NYF7" s="111"/>
      <c r="NYG7" s="111"/>
      <c r="NYH7" s="111"/>
      <c r="NYI7" s="111"/>
      <c r="NYJ7" s="111"/>
      <c r="NYK7" s="111"/>
      <c r="NYL7" s="111"/>
      <c r="NYM7" s="111"/>
      <c r="NYN7" s="111"/>
      <c r="NYO7" s="111"/>
      <c r="NYP7" s="111"/>
      <c r="NYQ7" s="111"/>
      <c r="NYR7" s="111"/>
      <c r="NYS7" s="111"/>
      <c r="NYT7" s="111"/>
      <c r="NYU7" s="111"/>
      <c r="NYV7" s="111"/>
      <c r="NYW7" s="111"/>
      <c r="NYX7" s="111"/>
      <c r="NYY7" s="111"/>
      <c r="NYZ7" s="111"/>
      <c r="NZA7" s="111"/>
      <c r="NZB7" s="111"/>
      <c r="NZC7" s="111"/>
      <c r="NZD7" s="111"/>
      <c r="NZE7" s="111"/>
      <c r="NZF7" s="111"/>
      <c r="NZG7" s="111"/>
      <c r="NZH7" s="111"/>
      <c r="NZI7" s="111"/>
      <c r="NZJ7" s="111"/>
      <c r="NZK7" s="111"/>
      <c r="NZL7" s="111"/>
      <c r="NZM7" s="111"/>
      <c r="NZN7" s="111"/>
      <c r="NZO7" s="111"/>
      <c r="NZP7" s="111"/>
      <c r="NZQ7" s="111"/>
      <c r="NZR7" s="111"/>
      <c r="NZS7" s="111"/>
      <c r="NZT7" s="111"/>
      <c r="NZU7" s="111"/>
      <c r="NZV7" s="111"/>
      <c r="NZW7" s="111"/>
      <c r="NZX7" s="111"/>
      <c r="NZY7" s="111"/>
      <c r="NZZ7" s="111"/>
      <c r="OAA7" s="111"/>
      <c r="OAB7" s="111"/>
      <c r="OAC7" s="111"/>
      <c r="OAD7" s="111"/>
      <c r="OAE7" s="111"/>
      <c r="OAF7" s="111"/>
      <c r="OAG7" s="111"/>
      <c r="OAH7" s="111"/>
      <c r="OAI7" s="111"/>
      <c r="OAJ7" s="111"/>
      <c r="OAK7" s="111"/>
      <c r="OAL7" s="111"/>
      <c r="OAM7" s="111"/>
      <c r="OAN7" s="111"/>
      <c r="OAO7" s="111"/>
      <c r="OAP7" s="111"/>
      <c r="OAQ7" s="111"/>
      <c r="OAR7" s="111"/>
      <c r="OAS7" s="111"/>
      <c r="OAT7" s="111"/>
      <c r="OAU7" s="111"/>
      <c r="OAV7" s="111"/>
      <c r="OAW7" s="111"/>
      <c r="OAX7" s="111"/>
      <c r="OAY7" s="111"/>
      <c r="OAZ7" s="111"/>
      <c r="OBA7" s="111"/>
      <c r="OBB7" s="111"/>
      <c r="OBC7" s="111"/>
      <c r="OBD7" s="111"/>
      <c r="OBE7" s="111"/>
      <c r="OBF7" s="111"/>
      <c r="OBG7" s="111"/>
      <c r="OBH7" s="111"/>
      <c r="OBI7" s="111"/>
      <c r="OBJ7" s="111"/>
      <c r="OBK7" s="111"/>
      <c r="OBL7" s="111"/>
      <c r="OBM7" s="111"/>
      <c r="OBN7" s="111"/>
      <c r="OBO7" s="111"/>
      <c r="OBP7" s="111"/>
      <c r="OBQ7" s="111"/>
      <c r="OBR7" s="111"/>
      <c r="OBS7" s="111"/>
      <c r="OBT7" s="111"/>
      <c r="OBU7" s="111"/>
      <c r="OBV7" s="111"/>
      <c r="OBW7" s="111"/>
      <c r="OBX7" s="111"/>
      <c r="OBY7" s="111"/>
      <c r="OBZ7" s="111"/>
      <c r="OCA7" s="111"/>
      <c r="OCB7" s="111"/>
      <c r="OCC7" s="111"/>
      <c r="OCD7" s="111"/>
      <c r="OCE7" s="111"/>
      <c r="OCF7" s="111"/>
      <c r="OCG7" s="111"/>
      <c r="OCH7" s="111"/>
      <c r="OCI7" s="111"/>
      <c r="OCJ7" s="111"/>
      <c r="OCK7" s="111"/>
      <c r="OCL7" s="111"/>
      <c r="OCM7" s="111"/>
      <c r="OCN7" s="111"/>
      <c r="OCO7" s="111"/>
      <c r="OCP7" s="111"/>
      <c r="OCQ7" s="111"/>
      <c r="OCR7" s="111"/>
      <c r="OCS7" s="111"/>
      <c r="OCT7" s="111"/>
      <c r="OCU7" s="111"/>
      <c r="OCV7" s="111"/>
      <c r="OCW7" s="111"/>
      <c r="OCX7" s="111"/>
      <c r="OCY7" s="111"/>
      <c r="OCZ7" s="111"/>
      <c r="ODA7" s="111"/>
      <c r="ODB7" s="111"/>
      <c r="ODC7" s="111"/>
      <c r="ODD7" s="111"/>
      <c r="ODE7" s="111"/>
      <c r="ODF7" s="111"/>
      <c r="ODG7" s="111"/>
      <c r="ODH7" s="111"/>
      <c r="ODI7" s="111"/>
      <c r="ODJ7" s="111"/>
      <c r="ODK7" s="111"/>
      <c r="ODL7" s="111"/>
      <c r="ODM7" s="111"/>
      <c r="ODN7" s="111"/>
      <c r="ODO7" s="111"/>
      <c r="ODP7" s="111"/>
      <c r="ODQ7" s="111"/>
      <c r="ODR7" s="111"/>
      <c r="ODS7" s="111"/>
      <c r="ODT7" s="111"/>
      <c r="ODU7" s="111"/>
      <c r="ODV7" s="111"/>
      <c r="ODW7" s="111"/>
      <c r="ODX7" s="111"/>
      <c r="ODY7" s="111"/>
      <c r="ODZ7" s="111"/>
      <c r="OEA7" s="111"/>
      <c r="OEB7" s="111"/>
      <c r="OEC7" s="111"/>
      <c r="OED7" s="111"/>
      <c r="OEE7" s="111"/>
      <c r="OEF7" s="111"/>
      <c r="OEG7" s="111"/>
      <c r="OEH7" s="111"/>
      <c r="OEI7" s="111"/>
      <c r="OEJ7" s="111"/>
      <c r="OEK7" s="111"/>
      <c r="OEL7" s="111"/>
      <c r="OEM7" s="111"/>
      <c r="OEN7" s="111"/>
      <c r="OEO7" s="111"/>
      <c r="OEP7" s="111"/>
      <c r="OEQ7" s="111"/>
      <c r="OER7" s="111"/>
      <c r="OES7" s="111"/>
      <c r="OET7" s="111"/>
      <c r="OEU7" s="111"/>
      <c r="OEV7" s="111"/>
      <c r="OEW7" s="111"/>
      <c r="OEX7" s="111"/>
      <c r="OEY7" s="111"/>
      <c r="OEZ7" s="111"/>
      <c r="OFA7" s="111"/>
      <c r="OFB7" s="111"/>
      <c r="OFC7" s="111"/>
      <c r="OFD7" s="111"/>
      <c r="OFE7" s="111"/>
      <c r="OFF7" s="111"/>
      <c r="OFG7" s="111"/>
      <c r="OFH7" s="111"/>
      <c r="OFI7" s="111"/>
      <c r="OFJ7" s="111"/>
      <c r="OFK7" s="111"/>
      <c r="OFL7" s="111"/>
      <c r="OFM7" s="111"/>
      <c r="OFN7" s="111"/>
      <c r="OFO7" s="111"/>
      <c r="OFP7" s="111"/>
      <c r="OFQ7" s="111"/>
      <c r="OFR7" s="111"/>
      <c r="OFS7" s="111"/>
      <c r="OFT7" s="111"/>
      <c r="OFU7" s="111"/>
      <c r="OFV7" s="111"/>
      <c r="OFW7" s="111"/>
      <c r="OFX7" s="111"/>
      <c r="OFY7" s="111"/>
      <c r="OFZ7" s="111"/>
      <c r="OGA7" s="111"/>
      <c r="OGB7" s="111"/>
      <c r="OGC7" s="111"/>
      <c r="OGD7" s="111"/>
      <c r="OGE7" s="111"/>
      <c r="OGF7" s="111"/>
      <c r="OGG7" s="111"/>
      <c r="OGH7" s="111"/>
      <c r="OGI7" s="111"/>
      <c r="OGJ7" s="111"/>
      <c r="OGK7" s="111"/>
      <c r="OGL7" s="111"/>
      <c r="OGM7" s="111"/>
      <c r="OGN7" s="111"/>
      <c r="OGO7" s="111"/>
      <c r="OGP7" s="111"/>
      <c r="OGQ7" s="111"/>
      <c r="OGR7" s="111"/>
      <c r="OGS7" s="111"/>
      <c r="OGT7" s="111"/>
      <c r="OGU7" s="111"/>
      <c r="OGV7" s="111"/>
      <c r="OGW7" s="111"/>
      <c r="OGX7" s="111"/>
      <c r="OGY7" s="111"/>
      <c r="OGZ7" s="111"/>
      <c r="OHA7" s="111"/>
      <c r="OHB7" s="111"/>
      <c r="OHC7" s="111"/>
      <c r="OHD7" s="111"/>
      <c r="OHE7" s="111"/>
      <c r="OHF7" s="111"/>
      <c r="OHG7" s="111"/>
      <c r="OHH7" s="111"/>
      <c r="OHI7" s="111"/>
      <c r="OHJ7" s="111"/>
      <c r="OHK7" s="111"/>
      <c r="OHL7" s="111"/>
      <c r="OHM7" s="111"/>
      <c r="OHN7" s="111"/>
      <c r="OHO7" s="111"/>
      <c r="OHP7" s="111"/>
      <c r="OHQ7" s="111"/>
      <c r="OHR7" s="111"/>
      <c r="OHS7" s="111"/>
      <c r="OHT7" s="111"/>
      <c r="OHU7" s="111"/>
      <c r="OHV7" s="111"/>
      <c r="OHW7" s="111"/>
      <c r="OHX7" s="111"/>
      <c r="OHY7" s="111"/>
      <c r="OHZ7" s="111"/>
      <c r="OIA7" s="111"/>
      <c r="OIB7" s="111"/>
      <c r="OIC7" s="111"/>
      <c r="OID7" s="111"/>
      <c r="OIE7" s="111"/>
      <c r="OIF7" s="111"/>
      <c r="OIG7" s="111"/>
      <c r="OIH7" s="111"/>
      <c r="OII7" s="111"/>
      <c r="OIJ7" s="111"/>
      <c r="OIK7" s="111"/>
      <c r="OIL7" s="111"/>
      <c r="OIM7" s="111"/>
      <c r="OIN7" s="111"/>
      <c r="OIO7" s="111"/>
      <c r="OIP7" s="111"/>
      <c r="OIQ7" s="111"/>
      <c r="OIR7" s="111"/>
      <c r="OIS7" s="111"/>
      <c r="OIT7" s="111"/>
      <c r="OIU7" s="111"/>
      <c r="OIV7" s="111"/>
      <c r="OIW7" s="111"/>
      <c r="OIX7" s="111"/>
      <c r="OIY7" s="111"/>
      <c r="OIZ7" s="111"/>
      <c r="OJA7" s="111"/>
      <c r="OJB7" s="111"/>
      <c r="OJC7" s="111"/>
      <c r="OJD7" s="111"/>
      <c r="OJE7" s="111"/>
      <c r="OJF7" s="111"/>
      <c r="OJG7" s="111"/>
      <c r="OJH7" s="111"/>
      <c r="OJI7" s="111"/>
      <c r="OJJ7" s="111"/>
      <c r="OJK7" s="111"/>
      <c r="OJL7" s="111"/>
      <c r="OJM7" s="111"/>
      <c r="OJN7" s="111"/>
      <c r="OJO7" s="111"/>
      <c r="OJP7" s="111"/>
      <c r="OJQ7" s="111"/>
      <c r="OJR7" s="111"/>
      <c r="OJS7" s="111"/>
      <c r="OJT7" s="111"/>
      <c r="OJU7" s="111"/>
      <c r="OJV7" s="111"/>
      <c r="OJW7" s="111"/>
      <c r="OJX7" s="111"/>
      <c r="OJY7" s="111"/>
      <c r="OJZ7" s="111"/>
      <c r="OKA7" s="111"/>
      <c r="OKB7" s="111"/>
      <c r="OKC7" s="111"/>
      <c r="OKD7" s="111"/>
      <c r="OKE7" s="111"/>
      <c r="OKF7" s="111"/>
      <c r="OKG7" s="111"/>
      <c r="OKH7" s="111"/>
      <c r="OKI7" s="111"/>
      <c r="OKJ7" s="111"/>
      <c r="OKK7" s="111"/>
      <c r="OKL7" s="111"/>
      <c r="OKM7" s="111"/>
      <c r="OKN7" s="111"/>
      <c r="OKO7" s="111"/>
      <c r="OKP7" s="111"/>
      <c r="OKQ7" s="111"/>
      <c r="OKR7" s="111"/>
      <c r="OKS7" s="111"/>
      <c r="OKT7" s="111"/>
      <c r="OKU7" s="111"/>
      <c r="OKV7" s="111"/>
      <c r="OKW7" s="111"/>
      <c r="OKX7" s="111"/>
      <c r="OKY7" s="111"/>
      <c r="OKZ7" s="111"/>
      <c r="OLA7" s="111"/>
      <c r="OLB7" s="111"/>
      <c r="OLC7" s="111"/>
      <c r="OLD7" s="111"/>
      <c r="OLE7" s="111"/>
      <c r="OLF7" s="111"/>
      <c r="OLG7" s="111"/>
      <c r="OLH7" s="111"/>
      <c r="OLI7" s="111"/>
      <c r="OLJ7" s="111"/>
      <c r="OLK7" s="111"/>
      <c r="OLL7" s="111"/>
      <c r="OLM7" s="111"/>
      <c r="OLN7" s="111"/>
      <c r="OLO7" s="111"/>
      <c r="OLP7" s="111"/>
      <c r="OLQ7" s="111"/>
      <c r="OLR7" s="111"/>
      <c r="OLS7" s="111"/>
      <c r="OLT7" s="111"/>
      <c r="OLU7" s="111"/>
      <c r="OLV7" s="111"/>
      <c r="OLW7" s="111"/>
      <c r="OLX7" s="111"/>
      <c r="OLY7" s="111"/>
      <c r="OLZ7" s="111"/>
      <c r="OMA7" s="111"/>
      <c r="OMB7" s="111"/>
      <c r="OMC7" s="111"/>
      <c r="OMD7" s="111"/>
      <c r="OME7" s="111"/>
      <c r="OMF7" s="111"/>
      <c r="OMG7" s="111"/>
      <c r="OMH7" s="111"/>
      <c r="OMI7" s="111"/>
      <c r="OMJ7" s="111"/>
      <c r="OMK7" s="111"/>
      <c r="OML7" s="111"/>
      <c r="OMM7" s="111"/>
      <c r="OMN7" s="111"/>
      <c r="OMO7" s="111"/>
      <c r="OMP7" s="111"/>
      <c r="OMQ7" s="111"/>
      <c r="OMR7" s="111"/>
      <c r="OMS7" s="111"/>
      <c r="OMT7" s="111"/>
      <c r="OMU7" s="111"/>
      <c r="OMV7" s="111"/>
      <c r="OMW7" s="111"/>
      <c r="OMX7" s="111"/>
      <c r="OMY7" s="111"/>
      <c r="OMZ7" s="111"/>
      <c r="ONA7" s="111"/>
      <c r="ONB7" s="111"/>
      <c r="ONC7" s="111"/>
      <c r="OND7" s="111"/>
      <c r="ONE7" s="111"/>
      <c r="ONF7" s="111"/>
      <c r="ONG7" s="111"/>
      <c r="ONH7" s="111"/>
      <c r="ONI7" s="111"/>
      <c r="ONJ7" s="111"/>
      <c r="ONK7" s="111"/>
      <c r="ONL7" s="111"/>
      <c r="ONM7" s="111"/>
      <c r="ONN7" s="111"/>
      <c r="ONO7" s="111"/>
      <c r="ONP7" s="111"/>
      <c r="ONQ7" s="111"/>
      <c r="ONR7" s="111"/>
      <c r="ONS7" s="111"/>
      <c r="ONT7" s="111"/>
      <c r="ONU7" s="111"/>
      <c r="ONV7" s="111"/>
      <c r="ONW7" s="111"/>
      <c r="ONX7" s="111"/>
      <c r="ONY7" s="111"/>
      <c r="ONZ7" s="111"/>
      <c r="OOA7" s="111"/>
      <c r="OOB7" s="111"/>
      <c r="OOC7" s="111"/>
      <c r="OOD7" s="111"/>
      <c r="OOE7" s="111"/>
      <c r="OOF7" s="111"/>
      <c r="OOG7" s="111"/>
      <c r="OOH7" s="111"/>
      <c r="OOI7" s="111"/>
      <c r="OOJ7" s="111"/>
      <c r="OOK7" s="111"/>
      <c r="OOL7" s="111"/>
      <c r="OOM7" s="111"/>
      <c r="OON7" s="111"/>
      <c r="OOO7" s="111"/>
      <c r="OOP7" s="111"/>
      <c r="OOQ7" s="111"/>
      <c r="OOR7" s="111"/>
      <c r="OOS7" s="111"/>
      <c r="OOT7" s="111"/>
      <c r="OOU7" s="111"/>
      <c r="OOV7" s="111"/>
      <c r="OOW7" s="111"/>
      <c r="OOX7" s="111"/>
      <c r="OOY7" s="111"/>
      <c r="OOZ7" s="111"/>
      <c r="OPA7" s="111"/>
      <c r="OPB7" s="111"/>
      <c r="OPC7" s="111"/>
      <c r="OPD7" s="111"/>
      <c r="OPE7" s="111"/>
      <c r="OPF7" s="111"/>
      <c r="OPG7" s="111"/>
      <c r="OPH7" s="111"/>
      <c r="OPI7" s="111"/>
      <c r="OPJ7" s="111"/>
      <c r="OPK7" s="111"/>
      <c r="OPL7" s="111"/>
      <c r="OPM7" s="111"/>
      <c r="OPN7" s="111"/>
      <c r="OPO7" s="111"/>
      <c r="OPP7" s="111"/>
      <c r="OPQ7" s="111"/>
      <c r="OPR7" s="111"/>
      <c r="OPS7" s="111"/>
      <c r="OPT7" s="111"/>
      <c r="OPU7" s="111"/>
      <c r="OPV7" s="111"/>
      <c r="OPW7" s="111"/>
      <c r="OPX7" s="111"/>
      <c r="OPY7" s="111"/>
      <c r="OPZ7" s="111"/>
      <c r="OQA7" s="111"/>
      <c r="OQB7" s="111"/>
      <c r="OQC7" s="111"/>
      <c r="OQD7" s="111"/>
      <c r="OQE7" s="111"/>
      <c r="OQF7" s="111"/>
      <c r="OQG7" s="111"/>
      <c r="OQH7" s="111"/>
      <c r="OQI7" s="111"/>
      <c r="OQJ7" s="111"/>
      <c r="OQK7" s="111"/>
      <c r="OQL7" s="111"/>
      <c r="OQM7" s="111"/>
      <c r="OQN7" s="111"/>
      <c r="OQO7" s="111"/>
      <c r="OQP7" s="111"/>
      <c r="OQQ7" s="111"/>
      <c r="OQR7" s="111"/>
      <c r="OQS7" s="111"/>
      <c r="OQT7" s="111"/>
      <c r="OQU7" s="111"/>
      <c r="OQV7" s="111"/>
      <c r="OQW7" s="111"/>
      <c r="OQX7" s="111"/>
      <c r="OQY7" s="111"/>
      <c r="OQZ7" s="111"/>
      <c r="ORA7" s="111"/>
      <c r="ORB7" s="111"/>
      <c r="ORC7" s="111"/>
      <c r="ORD7" s="111"/>
      <c r="ORE7" s="111"/>
      <c r="ORF7" s="111"/>
      <c r="ORG7" s="111"/>
      <c r="ORH7" s="111"/>
      <c r="ORI7" s="111"/>
      <c r="ORJ7" s="111"/>
      <c r="ORK7" s="111"/>
      <c r="ORL7" s="111"/>
      <c r="ORM7" s="111"/>
      <c r="ORN7" s="111"/>
      <c r="ORO7" s="111"/>
      <c r="ORP7" s="111"/>
      <c r="ORQ7" s="111"/>
      <c r="ORR7" s="111"/>
      <c r="ORS7" s="111"/>
      <c r="ORT7" s="111"/>
      <c r="ORU7" s="111"/>
      <c r="ORV7" s="111"/>
      <c r="ORW7" s="111"/>
      <c r="ORX7" s="111"/>
      <c r="ORY7" s="111"/>
      <c r="ORZ7" s="111"/>
      <c r="OSA7" s="111"/>
      <c r="OSB7" s="111"/>
      <c r="OSC7" s="111"/>
      <c r="OSD7" s="111"/>
      <c r="OSE7" s="111"/>
      <c r="OSF7" s="111"/>
      <c r="OSG7" s="111"/>
      <c r="OSH7" s="111"/>
      <c r="OSI7" s="111"/>
      <c r="OSJ7" s="111"/>
      <c r="OSK7" s="111"/>
      <c r="OSL7" s="111"/>
      <c r="OSM7" s="111"/>
      <c r="OSN7" s="111"/>
      <c r="OSO7" s="111"/>
      <c r="OSP7" s="111"/>
      <c r="OSQ7" s="111"/>
      <c r="OSR7" s="111"/>
      <c r="OSS7" s="111"/>
      <c r="OST7" s="111"/>
      <c r="OSU7" s="111"/>
      <c r="OSV7" s="111"/>
      <c r="OSW7" s="111"/>
      <c r="OSX7" s="111"/>
      <c r="OSY7" s="111"/>
      <c r="OSZ7" s="111"/>
      <c r="OTA7" s="111"/>
      <c r="OTB7" s="111"/>
      <c r="OTC7" s="111"/>
      <c r="OTD7" s="111"/>
      <c r="OTE7" s="111"/>
      <c r="OTF7" s="111"/>
      <c r="OTG7" s="111"/>
      <c r="OTH7" s="111"/>
      <c r="OTI7" s="111"/>
      <c r="OTJ7" s="111"/>
      <c r="OTK7" s="111"/>
      <c r="OTL7" s="111"/>
      <c r="OTM7" s="111"/>
      <c r="OTN7" s="111"/>
      <c r="OTO7" s="111"/>
      <c r="OTP7" s="111"/>
      <c r="OTQ7" s="111"/>
      <c r="OTR7" s="111"/>
      <c r="OTS7" s="111"/>
      <c r="OTT7" s="111"/>
      <c r="OTU7" s="111"/>
      <c r="OTV7" s="111"/>
      <c r="OTW7" s="111"/>
      <c r="OTX7" s="111"/>
      <c r="OTY7" s="111"/>
      <c r="OTZ7" s="111"/>
      <c r="OUA7" s="111"/>
      <c r="OUB7" s="111"/>
      <c r="OUC7" s="111"/>
      <c r="OUD7" s="111"/>
      <c r="OUE7" s="111"/>
      <c r="OUF7" s="111"/>
      <c r="OUG7" s="111"/>
      <c r="OUH7" s="111"/>
      <c r="OUI7" s="111"/>
      <c r="OUJ7" s="111"/>
      <c r="OUK7" s="111"/>
      <c r="OUL7" s="111"/>
      <c r="OUM7" s="111"/>
      <c r="OUN7" s="111"/>
      <c r="OUO7" s="111"/>
      <c r="OUP7" s="111"/>
      <c r="OUQ7" s="111"/>
      <c r="OUR7" s="111"/>
      <c r="OUS7" s="111"/>
      <c r="OUT7" s="111"/>
      <c r="OUU7" s="111"/>
      <c r="OUV7" s="111"/>
      <c r="OUW7" s="111"/>
      <c r="OUX7" s="111"/>
      <c r="OUY7" s="111"/>
      <c r="OUZ7" s="111"/>
      <c r="OVA7" s="111"/>
      <c r="OVB7" s="111"/>
      <c r="OVC7" s="111"/>
      <c r="OVD7" s="111"/>
      <c r="OVE7" s="111"/>
      <c r="OVF7" s="111"/>
      <c r="OVG7" s="111"/>
      <c r="OVH7" s="111"/>
      <c r="OVI7" s="111"/>
      <c r="OVJ7" s="111"/>
      <c r="OVK7" s="111"/>
      <c r="OVL7" s="111"/>
      <c r="OVM7" s="111"/>
      <c r="OVN7" s="111"/>
      <c r="OVO7" s="111"/>
      <c r="OVP7" s="111"/>
      <c r="OVQ7" s="111"/>
      <c r="OVR7" s="111"/>
      <c r="OVS7" s="111"/>
      <c r="OVT7" s="111"/>
      <c r="OVU7" s="111"/>
      <c r="OVV7" s="111"/>
      <c r="OVW7" s="111"/>
      <c r="OVX7" s="111"/>
      <c r="OVY7" s="111"/>
      <c r="OVZ7" s="111"/>
      <c r="OWA7" s="111"/>
      <c r="OWB7" s="111"/>
      <c r="OWC7" s="111"/>
      <c r="OWD7" s="111"/>
      <c r="OWE7" s="111"/>
      <c r="OWF7" s="111"/>
      <c r="OWG7" s="111"/>
      <c r="OWH7" s="111"/>
      <c r="OWI7" s="111"/>
      <c r="OWJ7" s="111"/>
      <c r="OWK7" s="111"/>
      <c r="OWL7" s="111"/>
      <c r="OWM7" s="111"/>
      <c r="OWN7" s="111"/>
      <c r="OWO7" s="111"/>
      <c r="OWP7" s="111"/>
      <c r="OWQ7" s="111"/>
      <c r="OWR7" s="111"/>
      <c r="OWS7" s="111"/>
      <c r="OWT7" s="111"/>
      <c r="OWU7" s="111"/>
      <c r="OWV7" s="111"/>
      <c r="OWW7" s="111"/>
      <c r="OWX7" s="111"/>
      <c r="OWY7" s="111"/>
      <c r="OWZ7" s="111"/>
      <c r="OXA7" s="111"/>
      <c r="OXB7" s="111"/>
      <c r="OXC7" s="111"/>
      <c r="OXD7" s="111"/>
      <c r="OXE7" s="111"/>
      <c r="OXF7" s="111"/>
      <c r="OXG7" s="111"/>
      <c r="OXH7" s="111"/>
      <c r="OXI7" s="111"/>
      <c r="OXJ7" s="111"/>
      <c r="OXK7" s="111"/>
      <c r="OXL7" s="111"/>
      <c r="OXM7" s="111"/>
      <c r="OXN7" s="111"/>
      <c r="OXO7" s="111"/>
      <c r="OXP7" s="111"/>
      <c r="OXQ7" s="111"/>
      <c r="OXR7" s="111"/>
      <c r="OXS7" s="111"/>
      <c r="OXT7" s="111"/>
      <c r="OXU7" s="111"/>
      <c r="OXV7" s="111"/>
      <c r="OXW7" s="111"/>
      <c r="OXX7" s="111"/>
      <c r="OXY7" s="111"/>
      <c r="OXZ7" s="111"/>
      <c r="OYA7" s="111"/>
      <c r="OYB7" s="111"/>
      <c r="OYC7" s="111"/>
      <c r="OYD7" s="111"/>
      <c r="OYE7" s="111"/>
      <c r="OYF7" s="111"/>
      <c r="OYG7" s="111"/>
      <c r="OYH7" s="111"/>
      <c r="OYI7" s="111"/>
      <c r="OYJ7" s="111"/>
      <c r="OYK7" s="111"/>
      <c r="OYL7" s="111"/>
      <c r="OYM7" s="111"/>
      <c r="OYN7" s="111"/>
      <c r="OYO7" s="111"/>
      <c r="OYP7" s="111"/>
      <c r="OYQ7" s="111"/>
      <c r="OYR7" s="111"/>
      <c r="OYS7" s="111"/>
      <c r="OYT7" s="111"/>
      <c r="OYU7" s="111"/>
      <c r="OYV7" s="111"/>
      <c r="OYW7" s="111"/>
      <c r="OYX7" s="111"/>
      <c r="OYY7" s="111"/>
      <c r="OYZ7" s="111"/>
      <c r="OZA7" s="111"/>
      <c r="OZB7" s="111"/>
      <c r="OZC7" s="111"/>
      <c r="OZD7" s="111"/>
      <c r="OZE7" s="111"/>
      <c r="OZF7" s="111"/>
      <c r="OZG7" s="111"/>
      <c r="OZH7" s="111"/>
      <c r="OZI7" s="111"/>
      <c r="OZJ7" s="111"/>
      <c r="OZK7" s="111"/>
      <c r="OZL7" s="111"/>
      <c r="OZM7" s="111"/>
      <c r="OZN7" s="111"/>
      <c r="OZO7" s="111"/>
      <c r="OZP7" s="111"/>
      <c r="OZQ7" s="111"/>
      <c r="OZR7" s="111"/>
      <c r="OZS7" s="111"/>
      <c r="OZT7" s="111"/>
      <c r="OZU7" s="111"/>
      <c r="OZV7" s="111"/>
      <c r="OZW7" s="111"/>
      <c r="OZX7" s="111"/>
      <c r="OZY7" s="111"/>
      <c r="OZZ7" s="111"/>
      <c r="PAA7" s="111"/>
      <c r="PAB7" s="111"/>
      <c r="PAC7" s="111"/>
      <c r="PAD7" s="111"/>
      <c r="PAE7" s="111"/>
      <c r="PAF7" s="111"/>
      <c r="PAG7" s="111"/>
      <c r="PAH7" s="111"/>
      <c r="PAI7" s="111"/>
      <c r="PAJ7" s="111"/>
      <c r="PAK7" s="111"/>
      <c r="PAL7" s="111"/>
      <c r="PAM7" s="111"/>
      <c r="PAN7" s="111"/>
      <c r="PAO7" s="111"/>
      <c r="PAP7" s="111"/>
      <c r="PAQ7" s="111"/>
      <c r="PAR7" s="111"/>
      <c r="PAS7" s="111"/>
      <c r="PAT7" s="111"/>
      <c r="PAU7" s="111"/>
      <c r="PAV7" s="111"/>
      <c r="PAW7" s="111"/>
      <c r="PAX7" s="111"/>
      <c r="PAY7" s="111"/>
      <c r="PAZ7" s="111"/>
      <c r="PBA7" s="111"/>
      <c r="PBB7" s="111"/>
      <c r="PBC7" s="111"/>
      <c r="PBD7" s="111"/>
      <c r="PBE7" s="111"/>
      <c r="PBF7" s="111"/>
      <c r="PBG7" s="111"/>
      <c r="PBH7" s="111"/>
      <c r="PBI7" s="111"/>
      <c r="PBJ7" s="111"/>
      <c r="PBK7" s="111"/>
      <c r="PBL7" s="111"/>
      <c r="PBM7" s="111"/>
      <c r="PBN7" s="111"/>
      <c r="PBO7" s="111"/>
      <c r="PBP7" s="111"/>
      <c r="PBQ7" s="111"/>
      <c r="PBR7" s="111"/>
      <c r="PBS7" s="111"/>
      <c r="PBT7" s="111"/>
      <c r="PBU7" s="111"/>
      <c r="PBV7" s="111"/>
      <c r="PBW7" s="111"/>
      <c r="PBX7" s="111"/>
      <c r="PBY7" s="111"/>
      <c r="PBZ7" s="111"/>
      <c r="PCA7" s="111"/>
      <c r="PCB7" s="111"/>
      <c r="PCC7" s="111"/>
      <c r="PCD7" s="111"/>
      <c r="PCE7" s="111"/>
      <c r="PCF7" s="111"/>
      <c r="PCG7" s="111"/>
      <c r="PCH7" s="111"/>
      <c r="PCI7" s="111"/>
      <c r="PCJ7" s="111"/>
      <c r="PCK7" s="111"/>
      <c r="PCL7" s="111"/>
      <c r="PCM7" s="111"/>
      <c r="PCN7" s="111"/>
      <c r="PCO7" s="111"/>
      <c r="PCP7" s="111"/>
      <c r="PCQ7" s="111"/>
      <c r="PCR7" s="111"/>
      <c r="PCS7" s="111"/>
      <c r="PCT7" s="111"/>
      <c r="PCU7" s="111"/>
      <c r="PCV7" s="111"/>
      <c r="PCW7" s="111"/>
      <c r="PCX7" s="111"/>
      <c r="PCY7" s="111"/>
      <c r="PCZ7" s="111"/>
      <c r="PDA7" s="111"/>
      <c r="PDB7" s="111"/>
      <c r="PDC7" s="111"/>
      <c r="PDD7" s="111"/>
      <c r="PDE7" s="111"/>
      <c r="PDF7" s="111"/>
      <c r="PDG7" s="111"/>
      <c r="PDH7" s="111"/>
      <c r="PDI7" s="111"/>
      <c r="PDJ7" s="111"/>
      <c r="PDK7" s="111"/>
      <c r="PDL7" s="111"/>
      <c r="PDM7" s="111"/>
      <c r="PDN7" s="111"/>
      <c r="PDO7" s="111"/>
      <c r="PDP7" s="111"/>
      <c r="PDQ7" s="111"/>
      <c r="PDR7" s="111"/>
      <c r="PDS7" s="111"/>
      <c r="PDT7" s="111"/>
      <c r="PDU7" s="111"/>
      <c r="PDV7" s="111"/>
      <c r="PDW7" s="111"/>
      <c r="PDX7" s="111"/>
      <c r="PDY7" s="111"/>
      <c r="PDZ7" s="111"/>
      <c r="PEA7" s="111"/>
      <c r="PEB7" s="111"/>
      <c r="PEC7" s="111"/>
      <c r="PED7" s="111"/>
      <c r="PEE7" s="111"/>
      <c r="PEF7" s="111"/>
      <c r="PEG7" s="111"/>
      <c r="PEH7" s="111"/>
      <c r="PEI7" s="111"/>
      <c r="PEJ7" s="111"/>
      <c r="PEK7" s="111"/>
      <c r="PEL7" s="111"/>
      <c r="PEM7" s="111"/>
      <c r="PEN7" s="111"/>
      <c r="PEO7" s="111"/>
      <c r="PEP7" s="111"/>
      <c r="PEQ7" s="111"/>
      <c r="PER7" s="111"/>
      <c r="PES7" s="111"/>
      <c r="PET7" s="111"/>
      <c r="PEU7" s="111"/>
      <c r="PEV7" s="111"/>
      <c r="PEW7" s="111"/>
      <c r="PEX7" s="111"/>
      <c r="PEY7" s="111"/>
      <c r="PEZ7" s="111"/>
      <c r="PFA7" s="111"/>
      <c r="PFB7" s="111"/>
      <c r="PFC7" s="111"/>
      <c r="PFD7" s="111"/>
      <c r="PFE7" s="111"/>
      <c r="PFF7" s="111"/>
      <c r="PFG7" s="111"/>
      <c r="PFH7" s="111"/>
      <c r="PFI7" s="111"/>
      <c r="PFJ7" s="111"/>
      <c r="PFK7" s="111"/>
      <c r="PFL7" s="111"/>
      <c r="PFM7" s="111"/>
      <c r="PFN7" s="111"/>
      <c r="PFO7" s="111"/>
      <c r="PFP7" s="111"/>
      <c r="PFQ7" s="111"/>
      <c r="PFR7" s="111"/>
      <c r="PFS7" s="111"/>
      <c r="PFT7" s="111"/>
      <c r="PFU7" s="111"/>
      <c r="PFV7" s="111"/>
      <c r="PFW7" s="111"/>
      <c r="PFX7" s="111"/>
      <c r="PFY7" s="111"/>
      <c r="PFZ7" s="111"/>
      <c r="PGA7" s="111"/>
      <c r="PGB7" s="111"/>
      <c r="PGC7" s="111"/>
      <c r="PGD7" s="111"/>
      <c r="PGE7" s="111"/>
      <c r="PGF7" s="111"/>
      <c r="PGG7" s="111"/>
      <c r="PGH7" s="111"/>
      <c r="PGI7" s="111"/>
      <c r="PGJ7" s="111"/>
      <c r="PGK7" s="111"/>
      <c r="PGL7" s="111"/>
      <c r="PGM7" s="111"/>
      <c r="PGN7" s="111"/>
      <c r="PGO7" s="111"/>
      <c r="PGP7" s="111"/>
      <c r="PGQ7" s="111"/>
      <c r="PGR7" s="111"/>
      <c r="PGS7" s="111"/>
      <c r="PGT7" s="111"/>
      <c r="PGU7" s="111"/>
      <c r="PGV7" s="111"/>
      <c r="PGW7" s="111"/>
      <c r="PGX7" s="111"/>
      <c r="PGY7" s="111"/>
      <c r="PGZ7" s="111"/>
      <c r="PHA7" s="111"/>
      <c r="PHB7" s="111"/>
      <c r="PHC7" s="111"/>
      <c r="PHD7" s="111"/>
      <c r="PHE7" s="111"/>
      <c r="PHF7" s="111"/>
      <c r="PHG7" s="111"/>
      <c r="PHH7" s="111"/>
      <c r="PHI7" s="111"/>
      <c r="PHJ7" s="111"/>
      <c r="PHK7" s="111"/>
      <c r="PHL7" s="111"/>
      <c r="PHM7" s="111"/>
      <c r="PHN7" s="111"/>
      <c r="PHO7" s="111"/>
      <c r="PHP7" s="111"/>
      <c r="PHQ7" s="111"/>
      <c r="PHR7" s="111"/>
      <c r="PHS7" s="111"/>
      <c r="PHT7" s="111"/>
      <c r="PHU7" s="111"/>
      <c r="PHV7" s="111"/>
      <c r="PHW7" s="111"/>
      <c r="PHX7" s="111"/>
      <c r="PHY7" s="111"/>
      <c r="PHZ7" s="111"/>
      <c r="PIA7" s="111"/>
      <c r="PIB7" s="111"/>
      <c r="PIC7" s="111"/>
      <c r="PID7" s="111"/>
      <c r="PIE7" s="111"/>
      <c r="PIF7" s="111"/>
      <c r="PIG7" s="111"/>
      <c r="PIH7" s="111"/>
      <c r="PII7" s="111"/>
      <c r="PIJ7" s="111"/>
      <c r="PIK7" s="111"/>
      <c r="PIL7" s="111"/>
      <c r="PIM7" s="111"/>
      <c r="PIN7" s="111"/>
      <c r="PIO7" s="111"/>
      <c r="PIP7" s="111"/>
      <c r="PIQ7" s="111"/>
      <c r="PIR7" s="111"/>
      <c r="PIS7" s="111"/>
      <c r="PIT7" s="111"/>
      <c r="PIU7" s="111"/>
      <c r="PIV7" s="111"/>
      <c r="PIW7" s="111"/>
      <c r="PIX7" s="111"/>
      <c r="PIY7" s="111"/>
      <c r="PIZ7" s="111"/>
      <c r="PJA7" s="111"/>
      <c r="PJB7" s="111"/>
      <c r="PJC7" s="111"/>
      <c r="PJD7" s="111"/>
      <c r="PJE7" s="111"/>
      <c r="PJF7" s="111"/>
      <c r="PJG7" s="111"/>
      <c r="PJH7" s="111"/>
      <c r="PJI7" s="111"/>
      <c r="PJJ7" s="111"/>
      <c r="PJK7" s="111"/>
      <c r="PJL7" s="111"/>
      <c r="PJM7" s="111"/>
      <c r="PJN7" s="111"/>
      <c r="PJO7" s="111"/>
      <c r="PJP7" s="111"/>
      <c r="PJQ7" s="111"/>
      <c r="PJR7" s="111"/>
      <c r="PJS7" s="111"/>
      <c r="PJT7" s="111"/>
      <c r="PJU7" s="111"/>
      <c r="PJV7" s="111"/>
      <c r="PJW7" s="111"/>
      <c r="PJX7" s="111"/>
      <c r="PJY7" s="111"/>
      <c r="PJZ7" s="111"/>
      <c r="PKA7" s="111"/>
      <c r="PKB7" s="111"/>
      <c r="PKC7" s="111"/>
      <c r="PKD7" s="111"/>
      <c r="PKE7" s="111"/>
      <c r="PKF7" s="111"/>
      <c r="PKG7" s="111"/>
      <c r="PKH7" s="111"/>
      <c r="PKI7" s="111"/>
      <c r="PKJ7" s="111"/>
      <c r="PKK7" s="111"/>
      <c r="PKL7" s="111"/>
      <c r="PKM7" s="111"/>
      <c r="PKN7" s="111"/>
      <c r="PKO7" s="111"/>
      <c r="PKP7" s="111"/>
      <c r="PKQ7" s="111"/>
      <c r="PKR7" s="111"/>
      <c r="PKS7" s="111"/>
      <c r="PKT7" s="111"/>
      <c r="PKU7" s="111"/>
      <c r="PKV7" s="111"/>
      <c r="PKW7" s="111"/>
      <c r="PKX7" s="111"/>
      <c r="PKY7" s="111"/>
      <c r="PKZ7" s="111"/>
      <c r="PLA7" s="111"/>
      <c r="PLB7" s="111"/>
      <c r="PLC7" s="111"/>
      <c r="PLD7" s="111"/>
      <c r="PLE7" s="111"/>
      <c r="PLF7" s="111"/>
      <c r="PLG7" s="111"/>
      <c r="PLH7" s="111"/>
      <c r="PLI7" s="111"/>
      <c r="PLJ7" s="111"/>
      <c r="PLK7" s="111"/>
      <c r="PLL7" s="111"/>
      <c r="PLM7" s="111"/>
      <c r="PLN7" s="111"/>
      <c r="PLO7" s="111"/>
      <c r="PLP7" s="111"/>
      <c r="PLQ7" s="111"/>
      <c r="PLR7" s="111"/>
      <c r="PLS7" s="111"/>
      <c r="PLT7" s="111"/>
      <c r="PLU7" s="111"/>
      <c r="PLV7" s="111"/>
      <c r="PLW7" s="111"/>
      <c r="PLX7" s="111"/>
      <c r="PLY7" s="111"/>
      <c r="PLZ7" s="111"/>
      <c r="PMA7" s="111"/>
      <c r="PMB7" s="111"/>
      <c r="PMC7" s="111"/>
      <c r="PMD7" s="111"/>
      <c r="PME7" s="111"/>
      <c r="PMF7" s="111"/>
      <c r="PMG7" s="111"/>
      <c r="PMH7" s="111"/>
      <c r="PMI7" s="111"/>
      <c r="PMJ7" s="111"/>
      <c r="PMK7" s="111"/>
      <c r="PML7" s="111"/>
      <c r="PMM7" s="111"/>
      <c r="PMN7" s="111"/>
      <c r="PMO7" s="111"/>
      <c r="PMP7" s="111"/>
      <c r="PMQ7" s="111"/>
      <c r="PMR7" s="111"/>
      <c r="PMS7" s="111"/>
      <c r="PMT7" s="111"/>
      <c r="PMU7" s="111"/>
      <c r="PMV7" s="111"/>
      <c r="PMW7" s="111"/>
      <c r="PMX7" s="111"/>
      <c r="PMY7" s="111"/>
      <c r="PMZ7" s="111"/>
      <c r="PNA7" s="111"/>
      <c r="PNB7" s="111"/>
      <c r="PNC7" s="111"/>
      <c r="PND7" s="111"/>
      <c r="PNE7" s="111"/>
      <c r="PNF7" s="111"/>
      <c r="PNG7" s="111"/>
      <c r="PNH7" s="111"/>
      <c r="PNI7" s="111"/>
      <c r="PNJ7" s="111"/>
      <c r="PNK7" s="111"/>
      <c r="PNL7" s="111"/>
      <c r="PNM7" s="111"/>
      <c r="PNN7" s="111"/>
      <c r="PNO7" s="111"/>
      <c r="PNP7" s="111"/>
      <c r="PNQ7" s="111"/>
      <c r="PNR7" s="111"/>
      <c r="PNS7" s="111"/>
      <c r="PNT7" s="111"/>
      <c r="PNU7" s="111"/>
      <c r="PNV7" s="111"/>
      <c r="PNW7" s="111"/>
      <c r="PNX7" s="111"/>
      <c r="PNY7" s="111"/>
      <c r="PNZ7" s="111"/>
      <c r="POA7" s="111"/>
      <c r="POB7" s="111"/>
      <c r="POC7" s="111"/>
      <c r="POD7" s="111"/>
      <c r="POE7" s="111"/>
      <c r="POF7" s="111"/>
      <c r="POG7" s="111"/>
      <c r="POH7" s="111"/>
      <c r="POI7" s="111"/>
      <c r="POJ7" s="111"/>
      <c r="POK7" s="111"/>
      <c r="POL7" s="111"/>
      <c r="POM7" s="111"/>
      <c r="PON7" s="111"/>
      <c r="POO7" s="111"/>
      <c r="POP7" s="111"/>
      <c r="POQ7" s="111"/>
      <c r="POR7" s="111"/>
      <c r="POS7" s="111"/>
      <c r="POT7" s="111"/>
      <c r="POU7" s="111"/>
      <c r="POV7" s="111"/>
      <c r="POW7" s="111"/>
      <c r="POX7" s="111"/>
      <c r="POY7" s="111"/>
      <c r="POZ7" s="111"/>
      <c r="PPA7" s="111"/>
      <c r="PPB7" s="111"/>
      <c r="PPC7" s="111"/>
      <c r="PPD7" s="111"/>
      <c r="PPE7" s="111"/>
      <c r="PPF7" s="111"/>
      <c r="PPG7" s="111"/>
      <c r="PPH7" s="111"/>
      <c r="PPI7" s="111"/>
      <c r="PPJ7" s="111"/>
      <c r="PPK7" s="111"/>
      <c r="PPL7" s="111"/>
      <c r="PPM7" s="111"/>
      <c r="PPN7" s="111"/>
      <c r="PPO7" s="111"/>
      <c r="PPP7" s="111"/>
      <c r="PPQ7" s="111"/>
      <c r="PPR7" s="111"/>
      <c r="PPS7" s="111"/>
      <c r="PPT7" s="111"/>
      <c r="PPU7" s="111"/>
      <c r="PPV7" s="111"/>
      <c r="PPW7" s="111"/>
      <c r="PPX7" s="111"/>
      <c r="PPY7" s="111"/>
      <c r="PPZ7" s="111"/>
      <c r="PQA7" s="111"/>
      <c r="PQB7" s="111"/>
      <c r="PQC7" s="111"/>
      <c r="PQD7" s="111"/>
      <c r="PQE7" s="111"/>
      <c r="PQF7" s="111"/>
      <c r="PQG7" s="111"/>
      <c r="PQH7" s="111"/>
      <c r="PQI7" s="111"/>
      <c r="PQJ7" s="111"/>
      <c r="PQK7" s="111"/>
      <c r="PQL7" s="111"/>
      <c r="PQM7" s="111"/>
      <c r="PQN7" s="111"/>
      <c r="PQO7" s="111"/>
      <c r="PQP7" s="111"/>
      <c r="PQQ7" s="111"/>
      <c r="PQR7" s="111"/>
      <c r="PQS7" s="111"/>
      <c r="PQT7" s="111"/>
      <c r="PQU7" s="111"/>
      <c r="PQV7" s="111"/>
      <c r="PQW7" s="111"/>
      <c r="PQX7" s="111"/>
      <c r="PQY7" s="111"/>
      <c r="PQZ7" s="111"/>
      <c r="PRA7" s="111"/>
      <c r="PRB7" s="111"/>
      <c r="PRC7" s="111"/>
      <c r="PRD7" s="111"/>
      <c r="PRE7" s="111"/>
      <c r="PRF7" s="111"/>
      <c r="PRG7" s="111"/>
      <c r="PRH7" s="111"/>
      <c r="PRI7" s="111"/>
      <c r="PRJ7" s="111"/>
      <c r="PRK7" s="111"/>
      <c r="PRL7" s="111"/>
      <c r="PRM7" s="111"/>
      <c r="PRN7" s="111"/>
      <c r="PRO7" s="111"/>
      <c r="PRP7" s="111"/>
      <c r="PRQ7" s="111"/>
      <c r="PRR7" s="111"/>
      <c r="PRS7" s="111"/>
      <c r="PRT7" s="111"/>
      <c r="PRU7" s="111"/>
      <c r="PRV7" s="111"/>
      <c r="PRW7" s="111"/>
      <c r="PRX7" s="111"/>
      <c r="PRY7" s="111"/>
      <c r="PRZ7" s="111"/>
      <c r="PSA7" s="111"/>
      <c r="PSB7" s="111"/>
      <c r="PSC7" s="111"/>
      <c r="PSD7" s="111"/>
      <c r="PSE7" s="111"/>
      <c r="PSF7" s="111"/>
      <c r="PSG7" s="111"/>
      <c r="PSH7" s="111"/>
      <c r="PSI7" s="111"/>
      <c r="PSJ7" s="111"/>
      <c r="PSK7" s="111"/>
      <c r="PSL7" s="111"/>
      <c r="PSM7" s="111"/>
      <c r="PSN7" s="111"/>
      <c r="PSO7" s="111"/>
      <c r="PSP7" s="111"/>
      <c r="PSQ7" s="111"/>
      <c r="PSR7" s="111"/>
      <c r="PSS7" s="111"/>
      <c r="PST7" s="111"/>
      <c r="PSU7" s="111"/>
      <c r="PSV7" s="111"/>
      <c r="PSW7" s="111"/>
      <c r="PSX7" s="111"/>
      <c r="PSY7" s="111"/>
      <c r="PSZ7" s="111"/>
      <c r="PTA7" s="111"/>
      <c r="PTB7" s="111"/>
      <c r="PTC7" s="111"/>
      <c r="PTD7" s="111"/>
      <c r="PTE7" s="111"/>
      <c r="PTF7" s="111"/>
      <c r="PTG7" s="111"/>
      <c r="PTH7" s="111"/>
      <c r="PTI7" s="111"/>
      <c r="PTJ7" s="111"/>
      <c r="PTK7" s="111"/>
      <c r="PTL7" s="111"/>
      <c r="PTM7" s="111"/>
      <c r="PTN7" s="111"/>
      <c r="PTO7" s="111"/>
      <c r="PTP7" s="111"/>
      <c r="PTQ7" s="111"/>
      <c r="PTR7" s="111"/>
      <c r="PTS7" s="111"/>
      <c r="PTT7" s="111"/>
      <c r="PTU7" s="111"/>
      <c r="PTV7" s="111"/>
      <c r="PTW7" s="111"/>
      <c r="PTX7" s="111"/>
      <c r="PTY7" s="111"/>
      <c r="PTZ7" s="111"/>
      <c r="PUA7" s="111"/>
      <c r="PUB7" s="111"/>
      <c r="PUC7" s="111"/>
      <c r="PUD7" s="111"/>
      <c r="PUE7" s="111"/>
      <c r="PUF7" s="111"/>
      <c r="PUG7" s="111"/>
      <c r="PUH7" s="111"/>
      <c r="PUI7" s="111"/>
      <c r="PUJ7" s="111"/>
      <c r="PUK7" s="111"/>
      <c r="PUL7" s="111"/>
      <c r="PUM7" s="111"/>
      <c r="PUN7" s="111"/>
      <c r="PUO7" s="111"/>
      <c r="PUP7" s="111"/>
      <c r="PUQ7" s="111"/>
      <c r="PUR7" s="111"/>
      <c r="PUS7" s="111"/>
      <c r="PUT7" s="111"/>
      <c r="PUU7" s="111"/>
      <c r="PUV7" s="111"/>
      <c r="PUW7" s="111"/>
      <c r="PUX7" s="111"/>
      <c r="PUY7" s="111"/>
      <c r="PUZ7" s="111"/>
      <c r="PVA7" s="111"/>
      <c r="PVB7" s="111"/>
      <c r="PVC7" s="111"/>
      <c r="PVD7" s="111"/>
      <c r="PVE7" s="111"/>
      <c r="PVF7" s="111"/>
      <c r="PVG7" s="111"/>
      <c r="PVH7" s="111"/>
      <c r="PVI7" s="111"/>
      <c r="PVJ7" s="111"/>
      <c r="PVK7" s="111"/>
      <c r="PVL7" s="111"/>
      <c r="PVM7" s="111"/>
      <c r="PVN7" s="111"/>
      <c r="PVO7" s="111"/>
      <c r="PVP7" s="111"/>
      <c r="PVQ7" s="111"/>
      <c r="PVR7" s="111"/>
      <c r="PVS7" s="111"/>
      <c r="PVT7" s="111"/>
      <c r="PVU7" s="111"/>
      <c r="PVV7" s="111"/>
      <c r="PVW7" s="111"/>
      <c r="PVX7" s="111"/>
      <c r="PVY7" s="111"/>
      <c r="PVZ7" s="111"/>
      <c r="PWA7" s="111"/>
      <c r="PWB7" s="111"/>
      <c r="PWC7" s="111"/>
      <c r="PWD7" s="111"/>
      <c r="PWE7" s="111"/>
      <c r="PWF7" s="111"/>
      <c r="PWG7" s="111"/>
      <c r="PWH7" s="111"/>
      <c r="PWI7" s="111"/>
      <c r="PWJ7" s="111"/>
      <c r="PWK7" s="111"/>
      <c r="PWL7" s="111"/>
      <c r="PWM7" s="111"/>
      <c r="PWN7" s="111"/>
      <c r="PWO7" s="111"/>
      <c r="PWP7" s="111"/>
      <c r="PWQ7" s="111"/>
      <c r="PWR7" s="111"/>
      <c r="PWS7" s="111"/>
      <c r="PWT7" s="111"/>
      <c r="PWU7" s="111"/>
      <c r="PWV7" s="111"/>
      <c r="PWW7" s="111"/>
      <c r="PWX7" s="111"/>
      <c r="PWY7" s="111"/>
      <c r="PWZ7" s="111"/>
      <c r="PXA7" s="111"/>
      <c r="PXB7" s="111"/>
      <c r="PXC7" s="111"/>
      <c r="PXD7" s="111"/>
      <c r="PXE7" s="111"/>
      <c r="PXF7" s="111"/>
      <c r="PXG7" s="111"/>
      <c r="PXH7" s="111"/>
      <c r="PXI7" s="111"/>
      <c r="PXJ7" s="111"/>
      <c r="PXK7" s="111"/>
      <c r="PXL7" s="111"/>
      <c r="PXM7" s="111"/>
      <c r="PXN7" s="111"/>
      <c r="PXO7" s="111"/>
      <c r="PXP7" s="111"/>
      <c r="PXQ7" s="111"/>
      <c r="PXR7" s="111"/>
      <c r="PXS7" s="111"/>
      <c r="PXT7" s="111"/>
      <c r="PXU7" s="111"/>
      <c r="PXV7" s="111"/>
      <c r="PXW7" s="111"/>
      <c r="PXX7" s="111"/>
      <c r="PXY7" s="111"/>
      <c r="PXZ7" s="111"/>
      <c r="PYA7" s="111"/>
      <c r="PYB7" s="111"/>
      <c r="PYC7" s="111"/>
      <c r="PYD7" s="111"/>
      <c r="PYE7" s="111"/>
      <c r="PYF7" s="111"/>
      <c r="PYG7" s="111"/>
      <c r="PYH7" s="111"/>
      <c r="PYI7" s="111"/>
      <c r="PYJ7" s="111"/>
      <c r="PYK7" s="111"/>
      <c r="PYL7" s="111"/>
      <c r="PYM7" s="111"/>
      <c r="PYN7" s="111"/>
      <c r="PYO7" s="111"/>
      <c r="PYP7" s="111"/>
      <c r="PYQ7" s="111"/>
      <c r="PYR7" s="111"/>
      <c r="PYS7" s="111"/>
      <c r="PYT7" s="111"/>
      <c r="PYU7" s="111"/>
      <c r="PYV7" s="111"/>
      <c r="PYW7" s="111"/>
      <c r="PYX7" s="111"/>
      <c r="PYY7" s="111"/>
      <c r="PYZ7" s="111"/>
      <c r="PZA7" s="111"/>
      <c r="PZB7" s="111"/>
      <c r="PZC7" s="111"/>
      <c r="PZD7" s="111"/>
      <c r="PZE7" s="111"/>
      <c r="PZF7" s="111"/>
      <c r="PZG7" s="111"/>
      <c r="PZH7" s="111"/>
      <c r="PZI7" s="111"/>
      <c r="PZJ7" s="111"/>
      <c r="PZK7" s="111"/>
      <c r="PZL7" s="111"/>
      <c r="PZM7" s="111"/>
      <c r="PZN7" s="111"/>
      <c r="PZO7" s="111"/>
      <c r="PZP7" s="111"/>
      <c r="PZQ7" s="111"/>
      <c r="PZR7" s="111"/>
      <c r="PZS7" s="111"/>
      <c r="PZT7" s="111"/>
      <c r="PZU7" s="111"/>
      <c r="PZV7" s="111"/>
      <c r="PZW7" s="111"/>
      <c r="PZX7" s="111"/>
      <c r="PZY7" s="111"/>
      <c r="PZZ7" s="111"/>
      <c r="QAA7" s="111"/>
      <c r="QAB7" s="111"/>
      <c r="QAC7" s="111"/>
      <c r="QAD7" s="111"/>
      <c r="QAE7" s="111"/>
      <c r="QAF7" s="111"/>
      <c r="QAG7" s="111"/>
      <c r="QAH7" s="111"/>
      <c r="QAI7" s="111"/>
      <c r="QAJ7" s="111"/>
      <c r="QAK7" s="111"/>
      <c r="QAL7" s="111"/>
      <c r="QAM7" s="111"/>
      <c r="QAN7" s="111"/>
      <c r="QAO7" s="111"/>
      <c r="QAP7" s="111"/>
      <c r="QAQ7" s="111"/>
      <c r="QAR7" s="111"/>
      <c r="QAS7" s="111"/>
      <c r="QAT7" s="111"/>
      <c r="QAU7" s="111"/>
      <c r="QAV7" s="111"/>
      <c r="QAW7" s="111"/>
      <c r="QAX7" s="111"/>
      <c r="QAY7" s="111"/>
      <c r="QAZ7" s="111"/>
      <c r="QBA7" s="111"/>
      <c r="QBB7" s="111"/>
      <c r="QBC7" s="111"/>
      <c r="QBD7" s="111"/>
      <c r="QBE7" s="111"/>
      <c r="QBF7" s="111"/>
      <c r="QBG7" s="111"/>
      <c r="QBH7" s="111"/>
      <c r="QBI7" s="111"/>
      <c r="QBJ7" s="111"/>
      <c r="QBK7" s="111"/>
      <c r="QBL7" s="111"/>
      <c r="QBM7" s="111"/>
      <c r="QBN7" s="111"/>
      <c r="QBO7" s="111"/>
      <c r="QBP7" s="111"/>
      <c r="QBQ7" s="111"/>
      <c r="QBR7" s="111"/>
      <c r="QBS7" s="111"/>
      <c r="QBT7" s="111"/>
      <c r="QBU7" s="111"/>
      <c r="QBV7" s="111"/>
      <c r="QBW7" s="111"/>
      <c r="QBX7" s="111"/>
      <c r="QBY7" s="111"/>
      <c r="QBZ7" s="111"/>
      <c r="QCA7" s="111"/>
      <c r="QCB7" s="111"/>
      <c r="QCC7" s="111"/>
      <c r="QCD7" s="111"/>
      <c r="QCE7" s="111"/>
      <c r="QCF7" s="111"/>
      <c r="QCG7" s="111"/>
      <c r="QCH7" s="111"/>
      <c r="QCI7" s="111"/>
      <c r="QCJ7" s="111"/>
      <c r="QCK7" s="111"/>
      <c r="QCL7" s="111"/>
      <c r="QCM7" s="111"/>
      <c r="QCN7" s="111"/>
      <c r="QCO7" s="111"/>
      <c r="QCP7" s="111"/>
      <c r="QCQ7" s="111"/>
      <c r="QCR7" s="111"/>
      <c r="QCS7" s="111"/>
      <c r="QCT7" s="111"/>
      <c r="QCU7" s="111"/>
      <c r="QCV7" s="111"/>
      <c r="QCW7" s="111"/>
      <c r="QCX7" s="111"/>
      <c r="QCY7" s="111"/>
      <c r="QCZ7" s="111"/>
      <c r="QDA7" s="111"/>
      <c r="QDB7" s="111"/>
      <c r="QDC7" s="111"/>
      <c r="QDD7" s="111"/>
      <c r="QDE7" s="111"/>
      <c r="QDF7" s="111"/>
      <c r="QDG7" s="111"/>
      <c r="QDH7" s="111"/>
      <c r="QDI7" s="111"/>
      <c r="QDJ7" s="111"/>
      <c r="QDK7" s="111"/>
      <c r="QDL7" s="111"/>
      <c r="QDM7" s="111"/>
      <c r="QDN7" s="111"/>
      <c r="QDO7" s="111"/>
      <c r="QDP7" s="111"/>
      <c r="QDQ7" s="111"/>
      <c r="QDR7" s="111"/>
      <c r="QDS7" s="111"/>
      <c r="QDT7" s="111"/>
      <c r="QDU7" s="111"/>
      <c r="QDV7" s="111"/>
      <c r="QDW7" s="111"/>
      <c r="QDX7" s="111"/>
      <c r="QDY7" s="111"/>
      <c r="QDZ7" s="111"/>
      <c r="QEA7" s="111"/>
      <c r="QEB7" s="111"/>
      <c r="QEC7" s="111"/>
      <c r="QED7" s="111"/>
      <c r="QEE7" s="111"/>
      <c r="QEF7" s="111"/>
      <c r="QEG7" s="111"/>
      <c r="QEH7" s="111"/>
      <c r="QEI7" s="111"/>
      <c r="QEJ7" s="111"/>
      <c r="QEK7" s="111"/>
      <c r="QEL7" s="111"/>
      <c r="QEM7" s="111"/>
      <c r="QEN7" s="111"/>
      <c r="QEO7" s="111"/>
      <c r="QEP7" s="111"/>
      <c r="QEQ7" s="111"/>
      <c r="QER7" s="111"/>
      <c r="QES7" s="111"/>
      <c r="QET7" s="111"/>
      <c r="QEU7" s="111"/>
      <c r="QEV7" s="111"/>
      <c r="QEW7" s="111"/>
      <c r="QEX7" s="111"/>
      <c r="QEY7" s="111"/>
      <c r="QEZ7" s="111"/>
      <c r="QFA7" s="111"/>
      <c r="QFB7" s="111"/>
      <c r="QFC7" s="111"/>
      <c r="QFD7" s="111"/>
      <c r="QFE7" s="111"/>
      <c r="QFF7" s="111"/>
      <c r="QFG7" s="111"/>
      <c r="QFH7" s="111"/>
      <c r="QFI7" s="111"/>
      <c r="QFJ7" s="111"/>
      <c r="QFK7" s="111"/>
      <c r="QFL7" s="111"/>
      <c r="QFM7" s="111"/>
      <c r="QFN7" s="111"/>
      <c r="QFO7" s="111"/>
      <c r="QFP7" s="111"/>
      <c r="QFQ7" s="111"/>
      <c r="QFR7" s="111"/>
      <c r="QFS7" s="111"/>
      <c r="QFT7" s="111"/>
      <c r="QFU7" s="111"/>
      <c r="QFV7" s="111"/>
      <c r="QFW7" s="111"/>
      <c r="QFX7" s="111"/>
      <c r="QFY7" s="111"/>
      <c r="QFZ7" s="111"/>
      <c r="QGA7" s="111"/>
      <c r="QGB7" s="111"/>
      <c r="QGC7" s="111"/>
      <c r="QGD7" s="111"/>
      <c r="QGE7" s="111"/>
      <c r="QGF7" s="111"/>
      <c r="QGG7" s="111"/>
      <c r="QGH7" s="111"/>
      <c r="QGI7" s="111"/>
      <c r="QGJ7" s="111"/>
      <c r="QGK7" s="111"/>
      <c r="QGL7" s="111"/>
      <c r="QGM7" s="111"/>
      <c r="QGN7" s="111"/>
      <c r="QGO7" s="111"/>
      <c r="QGP7" s="111"/>
      <c r="QGQ7" s="111"/>
      <c r="QGR7" s="111"/>
      <c r="QGS7" s="111"/>
      <c r="QGT7" s="111"/>
      <c r="QGU7" s="111"/>
      <c r="QGV7" s="111"/>
      <c r="QGW7" s="111"/>
      <c r="QGX7" s="111"/>
      <c r="QGY7" s="111"/>
      <c r="QGZ7" s="111"/>
      <c r="QHA7" s="111"/>
      <c r="QHB7" s="111"/>
      <c r="QHC7" s="111"/>
      <c r="QHD7" s="111"/>
      <c r="QHE7" s="111"/>
      <c r="QHF7" s="111"/>
      <c r="QHG7" s="111"/>
      <c r="QHH7" s="111"/>
      <c r="QHI7" s="111"/>
      <c r="QHJ7" s="111"/>
      <c r="QHK7" s="111"/>
      <c r="QHL7" s="111"/>
      <c r="QHM7" s="111"/>
      <c r="QHN7" s="111"/>
      <c r="QHO7" s="111"/>
      <c r="QHP7" s="111"/>
      <c r="QHQ7" s="111"/>
      <c r="QHR7" s="111"/>
      <c r="QHS7" s="111"/>
      <c r="QHT7" s="111"/>
      <c r="QHU7" s="111"/>
      <c r="QHV7" s="111"/>
      <c r="QHW7" s="111"/>
      <c r="QHX7" s="111"/>
      <c r="QHY7" s="111"/>
      <c r="QHZ7" s="111"/>
      <c r="QIA7" s="111"/>
      <c r="QIB7" s="111"/>
      <c r="QIC7" s="111"/>
      <c r="QID7" s="111"/>
      <c r="QIE7" s="111"/>
      <c r="QIF7" s="111"/>
      <c r="QIG7" s="111"/>
      <c r="QIH7" s="111"/>
      <c r="QII7" s="111"/>
      <c r="QIJ7" s="111"/>
      <c r="QIK7" s="111"/>
      <c r="QIL7" s="111"/>
      <c r="QIM7" s="111"/>
      <c r="QIN7" s="111"/>
      <c r="QIO7" s="111"/>
      <c r="QIP7" s="111"/>
      <c r="QIQ7" s="111"/>
      <c r="QIR7" s="111"/>
      <c r="QIS7" s="111"/>
      <c r="QIT7" s="111"/>
      <c r="QIU7" s="111"/>
      <c r="QIV7" s="111"/>
      <c r="QIW7" s="111"/>
      <c r="QIX7" s="111"/>
      <c r="QIY7" s="111"/>
      <c r="QIZ7" s="111"/>
      <c r="QJA7" s="111"/>
      <c r="QJB7" s="111"/>
      <c r="QJC7" s="111"/>
      <c r="QJD7" s="111"/>
      <c r="QJE7" s="111"/>
      <c r="QJF7" s="111"/>
      <c r="QJG7" s="111"/>
      <c r="QJH7" s="111"/>
      <c r="QJI7" s="111"/>
      <c r="QJJ7" s="111"/>
      <c r="QJK7" s="111"/>
      <c r="QJL7" s="111"/>
      <c r="QJM7" s="111"/>
      <c r="QJN7" s="111"/>
      <c r="QJO7" s="111"/>
      <c r="QJP7" s="111"/>
      <c r="QJQ7" s="111"/>
      <c r="QJR7" s="111"/>
      <c r="QJS7" s="111"/>
      <c r="QJT7" s="111"/>
      <c r="QJU7" s="111"/>
      <c r="QJV7" s="111"/>
      <c r="QJW7" s="111"/>
      <c r="QJX7" s="111"/>
      <c r="QJY7" s="111"/>
      <c r="QJZ7" s="111"/>
      <c r="QKA7" s="111"/>
      <c r="QKB7" s="111"/>
      <c r="QKC7" s="111"/>
      <c r="QKD7" s="111"/>
      <c r="QKE7" s="111"/>
      <c r="QKF7" s="111"/>
      <c r="QKG7" s="111"/>
      <c r="QKH7" s="111"/>
      <c r="QKI7" s="111"/>
      <c r="QKJ7" s="111"/>
      <c r="QKK7" s="111"/>
      <c r="QKL7" s="111"/>
      <c r="QKM7" s="111"/>
      <c r="QKN7" s="111"/>
      <c r="QKO7" s="111"/>
      <c r="QKP7" s="111"/>
      <c r="QKQ7" s="111"/>
      <c r="QKR7" s="111"/>
      <c r="QKS7" s="111"/>
      <c r="QKT7" s="111"/>
      <c r="QKU7" s="111"/>
      <c r="QKV7" s="111"/>
      <c r="QKW7" s="111"/>
      <c r="QKX7" s="111"/>
      <c r="QKY7" s="111"/>
      <c r="QKZ7" s="111"/>
      <c r="QLA7" s="111"/>
      <c r="QLB7" s="111"/>
      <c r="QLC7" s="111"/>
      <c r="QLD7" s="111"/>
      <c r="QLE7" s="111"/>
      <c r="QLF7" s="111"/>
      <c r="QLG7" s="111"/>
      <c r="QLH7" s="111"/>
      <c r="QLI7" s="111"/>
      <c r="QLJ7" s="111"/>
      <c r="QLK7" s="111"/>
      <c r="QLL7" s="111"/>
      <c r="QLM7" s="111"/>
      <c r="QLN7" s="111"/>
      <c r="QLO7" s="111"/>
      <c r="QLP7" s="111"/>
      <c r="QLQ7" s="111"/>
      <c r="QLR7" s="111"/>
      <c r="QLS7" s="111"/>
      <c r="QLT7" s="111"/>
      <c r="QLU7" s="111"/>
      <c r="QLV7" s="111"/>
      <c r="QLW7" s="111"/>
      <c r="QLX7" s="111"/>
      <c r="QLY7" s="111"/>
      <c r="QLZ7" s="111"/>
      <c r="QMA7" s="111"/>
      <c r="QMB7" s="111"/>
      <c r="QMC7" s="111"/>
      <c r="QMD7" s="111"/>
      <c r="QME7" s="111"/>
      <c r="QMF7" s="111"/>
      <c r="QMG7" s="111"/>
      <c r="QMH7" s="111"/>
      <c r="QMI7" s="111"/>
      <c r="QMJ7" s="111"/>
      <c r="QMK7" s="111"/>
      <c r="QML7" s="111"/>
      <c r="QMM7" s="111"/>
      <c r="QMN7" s="111"/>
      <c r="QMO7" s="111"/>
      <c r="QMP7" s="111"/>
      <c r="QMQ7" s="111"/>
      <c r="QMR7" s="111"/>
      <c r="QMS7" s="111"/>
      <c r="QMT7" s="111"/>
      <c r="QMU7" s="111"/>
      <c r="QMV7" s="111"/>
      <c r="QMW7" s="111"/>
      <c r="QMX7" s="111"/>
      <c r="QMY7" s="111"/>
      <c r="QMZ7" s="111"/>
      <c r="QNA7" s="111"/>
      <c r="QNB7" s="111"/>
      <c r="QNC7" s="111"/>
      <c r="QND7" s="111"/>
      <c r="QNE7" s="111"/>
      <c r="QNF7" s="111"/>
      <c r="QNG7" s="111"/>
      <c r="QNH7" s="111"/>
      <c r="QNI7" s="111"/>
      <c r="QNJ7" s="111"/>
      <c r="QNK7" s="111"/>
      <c r="QNL7" s="111"/>
      <c r="QNM7" s="111"/>
      <c r="QNN7" s="111"/>
      <c r="QNO7" s="111"/>
      <c r="QNP7" s="111"/>
      <c r="QNQ7" s="111"/>
      <c r="QNR7" s="111"/>
      <c r="QNS7" s="111"/>
      <c r="QNT7" s="111"/>
      <c r="QNU7" s="111"/>
      <c r="QNV7" s="111"/>
      <c r="QNW7" s="111"/>
      <c r="QNX7" s="111"/>
      <c r="QNY7" s="111"/>
      <c r="QNZ7" s="111"/>
      <c r="QOA7" s="111"/>
      <c r="QOB7" s="111"/>
      <c r="QOC7" s="111"/>
      <c r="QOD7" s="111"/>
      <c r="QOE7" s="111"/>
      <c r="QOF7" s="111"/>
      <c r="QOG7" s="111"/>
      <c r="QOH7" s="111"/>
      <c r="QOI7" s="111"/>
      <c r="QOJ7" s="111"/>
      <c r="QOK7" s="111"/>
      <c r="QOL7" s="111"/>
      <c r="QOM7" s="111"/>
      <c r="QON7" s="111"/>
      <c r="QOO7" s="111"/>
      <c r="QOP7" s="111"/>
      <c r="QOQ7" s="111"/>
      <c r="QOR7" s="111"/>
      <c r="QOS7" s="111"/>
      <c r="QOT7" s="111"/>
      <c r="QOU7" s="111"/>
      <c r="QOV7" s="111"/>
      <c r="QOW7" s="111"/>
      <c r="QOX7" s="111"/>
      <c r="QOY7" s="111"/>
      <c r="QOZ7" s="111"/>
      <c r="QPA7" s="111"/>
      <c r="QPB7" s="111"/>
      <c r="QPC7" s="111"/>
      <c r="QPD7" s="111"/>
      <c r="QPE7" s="111"/>
      <c r="QPF7" s="111"/>
      <c r="QPG7" s="111"/>
      <c r="QPH7" s="111"/>
      <c r="QPI7" s="111"/>
      <c r="QPJ7" s="111"/>
      <c r="QPK7" s="111"/>
      <c r="QPL7" s="111"/>
      <c r="QPM7" s="111"/>
      <c r="QPN7" s="111"/>
      <c r="QPO7" s="111"/>
      <c r="QPP7" s="111"/>
      <c r="QPQ7" s="111"/>
      <c r="QPR7" s="111"/>
      <c r="QPS7" s="111"/>
      <c r="QPT7" s="111"/>
      <c r="QPU7" s="111"/>
      <c r="QPV7" s="111"/>
      <c r="QPW7" s="111"/>
      <c r="QPX7" s="111"/>
      <c r="QPY7" s="111"/>
      <c r="QPZ7" s="111"/>
      <c r="QQA7" s="111"/>
      <c r="QQB7" s="111"/>
      <c r="QQC7" s="111"/>
      <c r="QQD7" s="111"/>
      <c r="QQE7" s="111"/>
      <c r="QQF7" s="111"/>
      <c r="QQG7" s="111"/>
      <c r="QQH7" s="111"/>
      <c r="QQI7" s="111"/>
      <c r="QQJ7" s="111"/>
      <c r="QQK7" s="111"/>
      <c r="QQL7" s="111"/>
      <c r="QQM7" s="111"/>
      <c r="QQN7" s="111"/>
      <c r="QQO7" s="111"/>
      <c r="QQP7" s="111"/>
      <c r="QQQ7" s="111"/>
      <c r="QQR7" s="111"/>
      <c r="QQS7" s="111"/>
      <c r="QQT7" s="111"/>
      <c r="QQU7" s="111"/>
      <c r="QQV7" s="111"/>
      <c r="QQW7" s="111"/>
      <c r="QQX7" s="111"/>
      <c r="QQY7" s="111"/>
      <c r="QQZ7" s="111"/>
      <c r="QRA7" s="111"/>
      <c r="QRB7" s="111"/>
      <c r="QRC7" s="111"/>
      <c r="QRD7" s="111"/>
      <c r="QRE7" s="111"/>
      <c r="QRF7" s="111"/>
      <c r="QRG7" s="111"/>
      <c r="QRH7" s="111"/>
      <c r="QRI7" s="111"/>
      <c r="QRJ7" s="111"/>
      <c r="QRK7" s="111"/>
      <c r="QRL7" s="111"/>
      <c r="QRM7" s="111"/>
      <c r="QRN7" s="111"/>
      <c r="QRO7" s="111"/>
      <c r="QRP7" s="111"/>
      <c r="QRQ7" s="111"/>
      <c r="QRR7" s="111"/>
      <c r="QRS7" s="111"/>
      <c r="QRT7" s="111"/>
      <c r="QRU7" s="111"/>
      <c r="QRV7" s="111"/>
      <c r="QRW7" s="111"/>
      <c r="QRX7" s="111"/>
      <c r="QRY7" s="111"/>
      <c r="QRZ7" s="111"/>
      <c r="QSA7" s="111"/>
      <c r="QSB7" s="111"/>
      <c r="QSC7" s="111"/>
      <c r="QSD7" s="111"/>
      <c r="QSE7" s="111"/>
      <c r="QSF7" s="111"/>
      <c r="QSG7" s="111"/>
      <c r="QSH7" s="111"/>
      <c r="QSI7" s="111"/>
      <c r="QSJ7" s="111"/>
      <c r="QSK7" s="111"/>
      <c r="QSL7" s="111"/>
      <c r="QSM7" s="111"/>
      <c r="QSN7" s="111"/>
      <c r="QSO7" s="111"/>
      <c r="QSP7" s="111"/>
      <c r="QSQ7" s="111"/>
      <c r="QSR7" s="111"/>
      <c r="QSS7" s="111"/>
      <c r="QST7" s="111"/>
      <c r="QSU7" s="111"/>
      <c r="QSV7" s="111"/>
      <c r="QSW7" s="111"/>
      <c r="QSX7" s="111"/>
      <c r="QSY7" s="111"/>
      <c r="QSZ7" s="111"/>
      <c r="QTA7" s="111"/>
      <c r="QTB7" s="111"/>
      <c r="QTC7" s="111"/>
      <c r="QTD7" s="111"/>
      <c r="QTE7" s="111"/>
      <c r="QTF7" s="111"/>
      <c r="QTG7" s="111"/>
      <c r="QTH7" s="111"/>
      <c r="QTI7" s="111"/>
      <c r="QTJ7" s="111"/>
      <c r="QTK7" s="111"/>
      <c r="QTL7" s="111"/>
      <c r="QTM7" s="111"/>
      <c r="QTN7" s="111"/>
      <c r="QTO7" s="111"/>
      <c r="QTP7" s="111"/>
      <c r="QTQ7" s="111"/>
      <c r="QTR7" s="111"/>
      <c r="QTS7" s="111"/>
      <c r="QTT7" s="111"/>
      <c r="QTU7" s="111"/>
      <c r="QTV7" s="111"/>
      <c r="QTW7" s="111"/>
      <c r="QTX7" s="111"/>
      <c r="QTY7" s="111"/>
      <c r="QTZ7" s="111"/>
      <c r="QUA7" s="111"/>
      <c r="QUB7" s="111"/>
      <c r="QUC7" s="111"/>
      <c r="QUD7" s="111"/>
      <c r="QUE7" s="111"/>
      <c r="QUF7" s="111"/>
      <c r="QUG7" s="111"/>
      <c r="QUH7" s="111"/>
      <c r="QUI7" s="111"/>
      <c r="QUJ7" s="111"/>
      <c r="QUK7" s="111"/>
      <c r="QUL7" s="111"/>
      <c r="QUM7" s="111"/>
      <c r="QUN7" s="111"/>
      <c r="QUO7" s="111"/>
      <c r="QUP7" s="111"/>
      <c r="QUQ7" s="111"/>
      <c r="QUR7" s="111"/>
      <c r="QUS7" s="111"/>
      <c r="QUT7" s="111"/>
      <c r="QUU7" s="111"/>
      <c r="QUV7" s="111"/>
      <c r="QUW7" s="111"/>
      <c r="QUX7" s="111"/>
      <c r="QUY7" s="111"/>
      <c r="QUZ7" s="111"/>
      <c r="QVA7" s="111"/>
      <c r="QVB7" s="111"/>
      <c r="QVC7" s="111"/>
      <c r="QVD7" s="111"/>
      <c r="QVE7" s="111"/>
      <c r="QVF7" s="111"/>
      <c r="QVG7" s="111"/>
      <c r="QVH7" s="111"/>
      <c r="QVI7" s="111"/>
      <c r="QVJ7" s="111"/>
      <c r="QVK7" s="111"/>
      <c r="QVL7" s="111"/>
      <c r="QVM7" s="111"/>
      <c r="QVN7" s="111"/>
      <c r="QVO7" s="111"/>
      <c r="QVP7" s="111"/>
      <c r="QVQ7" s="111"/>
      <c r="QVR7" s="111"/>
      <c r="QVS7" s="111"/>
      <c r="QVT7" s="111"/>
      <c r="QVU7" s="111"/>
      <c r="QVV7" s="111"/>
      <c r="QVW7" s="111"/>
      <c r="QVX7" s="111"/>
      <c r="QVY7" s="111"/>
      <c r="QVZ7" s="111"/>
      <c r="QWA7" s="111"/>
      <c r="QWB7" s="111"/>
      <c r="QWC7" s="111"/>
      <c r="QWD7" s="111"/>
      <c r="QWE7" s="111"/>
      <c r="QWF7" s="111"/>
      <c r="QWG7" s="111"/>
      <c r="QWH7" s="111"/>
      <c r="QWI7" s="111"/>
      <c r="QWJ7" s="111"/>
      <c r="QWK7" s="111"/>
      <c r="QWL7" s="111"/>
      <c r="QWM7" s="111"/>
      <c r="QWN7" s="111"/>
      <c r="QWO7" s="111"/>
      <c r="QWP7" s="111"/>
      <c r="QWQ7" s="111"/>
      <c r="QWR7" s="111"/>
      <c r="QWS7" s="111"/>
      <c r="QWT7" s="111"/>
      <c r="QWU7" s="111"/>
      <c r="QWV7" s="111"/>
      <c r="QWW7" s="111"/>
      <c r="QWX7" s="111"/>
      <c r="QWY7" s="111"/>
      <c r="QWZ7" s="111"/>
      <c r="QXA7" s="111"/>
      <c r="QXB7" s="111"/>
      <c r="QXC7" s="111"/>
      <c r="QXD7" s="111"/>
      <c r="QXE7" s="111"/>
      <c r="QXF7" s="111"/>
      <c r="QXG7" s="111"/>
      <c r="QXH7" s="111"/>
      <c r="QXI7" s="111"/>
      <c r="QXJ7" s="111"/>
      <c r="QXK7" s="111"/>
      <c r="QXL7" s="111"/>
      <c r="QXM7" s="111"/>
      <c r="QXN7" s="111"/>
      <c r="QXO7" s="111"/>
      <c r="QXP7" s="111"/>
      <c r="QXQ7" s="111"/>
      <c r="QXR7" s="111"/>
      <c r="QXS7" s="111"/>
      <c r="QXT7" s="111"/>
      <c r="QXU7" s="111"/>
      <c r="QXV7" s="111"/>
      <c r="QXW7" s="111"/>
      <c r="QXX7" s="111"/>
      <c r="QXY7" s="111"/>
      <c r="QXZ7" s="111"/>
      <c r="QYA7" s="111"/>
      <c r="QYB7" s="111"/>
      <c r="QYC7" s="111"/>
      <c r="QYD7" s="111"/>
      <c r="QYE7" s="111"/>
      <c r="QYF7" s="111"/>
      <c r="QYG7" s="111"/>
      <c r="QYH7" s="111"/>
      <c r="QYI7" s="111"/>
      <c r="QYJ7" s="111"/>
      <c r="QYK7" s="111"/>
      <c r="QYL7" s="111"/>
      <c r="QYM7" s="111"/>
      <c r="QYN7" s="111"/>
      <c r="QYO7" s="111"/>
      <c r="QYP7" s="111"/>
      <c r="QYQ7" s="111"/>
      <c r="QYR7" s="111"/>
      <c r="QYS7" s="111"/>
      <c r="QYT7" s="111"/>
      <c r="QYU7" s="111"/>
      <c r="QYV7" s="111"/>
      <c r="QYW7" s="111"/>
      <c r="QYX7" s="111"/>
      <c r="QYY7" s="111"/>
      <c r="QYZ7" s="111"/>
      <c r="QZA7" s="111"/>
      <c r="QZB7" s="111"/>
      <c r="QZC7" s="111"/>
      <c r="QZD7" s="111"/>
      <c r="QZE7" s="111"/>
      <c r="QZF7" s="111"/>
      <c r="QZG7" s="111"/>
      <c r="QZH7" s="111"/>
      <c r="QZI7" s="111"/>
      <c r="QZJ7" s="111"/>
      <c r="QZK7" s="111"/>
      <c r="QZL7" s="111"/>
      <c r="QZM7" s="111"/>
      <c r="QZN7" s="111"/>
      <c r="QZO7" s="111"/>
      <c r="QZP7" s="111"/>
      <c r="QZQ7" s="111"/>
      <c r="QZR7" s="111"/>
      <c r="QZS7" s="111"/>
      <c r="QZT7" s="111"/>
      <c r="QZU7" s="111"/>
      <c r="QZV7" s="111"/>
      <c r="QZW7" s="111"/>
      <c r="QZX7" s="111"/>
      <c r="QZY7" s="111"/>
      <c r="QZZ7" s="111"/>
      <c r="RAA7" s="111"/>
      <c r="RAB7" s="111"/>
      <c r="RAC7" s="111"/>
      <c r="RAD7" s="111"/>
      <c r="RAE7" s="111"/>
      <c r="RAF7" s="111"/>
      <c r="RAG7" s="111"/>
      <c r="RAH7" s="111"/>
      <c r="RAI7" s="111"/>
      <c r="RAJ7" s="111"/>
      <c r="RAK7" s="111"/>
      <c r="RAL7" s="111"/>
      <c r="RAM7" s="111"/>
      <c r="RAN7" s="111"/>
      <c r="RAO7" s="111"/>
      <c r="RAP7" s="111"/>
      <c r="RAQ7" s="111"/>
      <c r="RAR7" s="111"/>
      <c r="RAS7" s="111"/>
      <c r="RAT7" s="111"/>
      <c r="RAU7" s="111"/>
      <c r="RAV7" s="111"/>
      <c r="RAW7" s="111"/>
      <c r="RAX7" s="111"/>
      <c r="RAY7" s="111"/>
      <c r="RAZ7" s="111"/>
      <c r="RBA7" s="111"/>
      <c r="RBB7" s="111"/>
      <c r="RBC7" s="111"/>
      <c r="RBD7" s="111"/>
      <c r="RBE7" s="111"/>
      <c r="RBF7" s="111"/>
      <c r="RBG7" s="111"/>
      <c r="RBH7" s="111"/>
      <c r="RBI7" s="111"/>
      <c r="RBJ7" s="111"/>
      <c r="RBK7" s="111"/>
      <c r="RBL7" s="111"/>
      <c r="RBM7" s="111"/>
      <c r="RBN7" s="111"/>
      <c r="RBO7" s="111"/>
      <c r="RBP7" s="111"/>
      <c r="RBQ7" s="111"/>
      <c r="RBR7" s="111"/>
      <c r="RBS7" s="111"/>
      <c r="RBT7" s="111"/>
      <c r="RBU7" s="111"/>
      <c r="RBV7" s="111"/>
      <c r="RBW7" s="111"/>
      <c r="RBX7" s="111"/>
      <c r="RBY7" s="111"/>
      <c r="RBZ7" s="111"/>
      <c r="RCA7" s="111"/>
      <c r="RCB7" s="111"/>
      <c r="RCC7" s="111"/>
      <c r="RCD7" s="111"/>
      <c r="RCE7" s="111"/>
      <c r="RCF7" s="111"/>
      <c r="RCG7" s="111"/>
      <c r="RCH7" s="111"/>
      <c r="RCI7" s="111"/>
      <c r="RCJ7" s="111"/>
      <c r="RCK7" s="111"/>
      <c r="RCL7" s="111"/>
      <c r="RCM7" s="111"/>
      <c r="RCN7" s="111"/>
      <c r="RCO7" s="111"/>
      <c r="RCP7" s="111"/>
      <c r="RCQ7" s="111"/>
      <c r="RCR7" s="111"/>
      <c r="RCS7" s="111"/>
      <c r="RCT7" s="111"/>
      <c r="RCU7" s="111"/>
      <c r="RCV7" s="111"/>
      <c r="RCW7" s="111"/>
      <c r="RCX7" s="111"/>
      <c r="RCY7" s="111"/>
      <c r="RCZ7" s="111"/>
      <c r="RDA7" s="111"/>
      <c r="RDB7" s="111"/>
      <c r="RDC7" s="111"/>
      <c r="RDD7" s="111"/>
      <c r="RDE7" s="111"/>
      <c r="RDF7" s="111"/>
      <c r="RDG7" s="111"/>
      <c r="RDH7" s="111"/>
      <c r="RDI7" s="111"/>
      <c r="RDJ7" s="111"/>
      <c r="RDK7" s="111"/>
      <c r="RDL7" s="111"/>
      <c r="RDM7" s="111"/>
      <c r="RDN7" s="111"/>
      <c r="RDO7" s="111"/>
      <c r="RDP7" s="111"/>
      <c r="RDQ7" s="111"/>
      <c r="RDR7" s="111"/>
      <c r="RDS7" s="111"/>
      <c r="RDT7" s="111"/>
      <c r="RDU7" s="111"/>
      <c r="RDV7" s="111"/>
      <c r="RDW7" s="111"/>
      <c r="RDX7" s="111"/>
      <c r="RDY7" s="111"/>
      <c r="RDZ7" s="111"/>
      <c r="REA7" s="111"/>
      <c r="REB7" s="111"/>
      <c r="REC7" s="111"/>
      <c r="RED7" s="111"/>
      <c r="REE7" s="111"/>
      <c r="REF7" s="111"/>
      <c r="REG7" s="111"/>
      <c r="REH7" s="111"/>
      <c r="REI7" s="111"/>
      <c r="REJ7" s="111"/>
      <c r="REK7" s="111"/>
      <c r="REL7" s="111"/>
      <c r="REM7" s="111"/>
      <c r="REN7" s="111"/>
      <c r="REO7" s="111"/>
      <c r="REP7" s="111"/>
      <c r="REQ7" s="111"/>
      <c r="RER7" s="111"/>
      <c r="RES7" s="111"/>
      <c r="RET7" s="111"/>
      <c r="REU7" s="111"/>
      <c r="REV7" s="111"/>
      <c r="REW7" s="111"/>
      <c r="REX7" s="111"/>
      <c r="REY7" s="111"/>
      <c r="REZ7" s="111"/>
      <c r="RFA7" s="111"/>
      <c r="RFB7" s="111"/>
      <c r="RFC7" s="111"/>
      <c r="RFD7" s="111"/>
      <c r="RFE7" s="111"/>
      <c r="RFF7" s="111"/>
      <c r="RFG7" s="111"/>
      <c r="RFH7" s="111"/>
      <c r="RFI7" s="111"/>
      <c r="RFJ7" s="111"/>
      <c r="RFK7" s="111"/>
      <c r="RFL7" s="111"/>
      <c r="RFM7" s="111"/>
      <c r="RFN7" s="111"/>
      <c r="RFO7" s="111"/>
      <c r="RFP7" s="111"/>
      <c r="RFQ7" s="111"/>
      <c r="RFR7" s="111"/>
      <c r="RFS7" s="111"/>
      <c r="RFT7" s="111"/>
      <c r="RFU7" s="111"/>
      <c r="RFV7" s="111"/>
      <c r="RFW7" s="111"/>
      <c r="RFX7" s="111"/>
      <c r="RFY7" s="111"/>
      <c r="RFZ7" s="111"/>
      <c r="RGA7" s="111"/>
      <c r="RGB7" s="111"/>
      <c r="RGC7" s="111"/>
      <c r="RGD7" s="111"/>
      <c r="RGE7" s="111"/>
      <c r="RGF7" s="111"/>
      <c r="RGG7" s="111"/>
      <c r="RGH7" s="111"/>
      <c r="RGI7" s="111"/>
      <c r="RGJ7" s="111"/>
      <c r="RGK7" s="111"/>
      <c r="RGL7" s="111"/>
      <c r="RGM7" s="111"/>
      <c r="RGN7" s="111"/>
      <c r="RGO7" s="111"/>
      <c r="RGP7" s="111"/>
      <c r="RGQ7" s="111"/>
      <c r="RGR7" s="111"/>
      <c r="RGS7" s="111"/>
      <c r="RGT7" s="111"/>
      <c r="RGU7" s="111"/>
      <c r="RGV7" s="111"/>
      <c r="RGW7" s="111"/>
      <c r="RGX7" s="111"/>
      <c r="RGY7" s="111"/>
      <c r="RGZ7" s="111"/>
      <c r="RHA7" s="111"/>
      <c r="RHB7" s="111"/>
      <c r="RHC7" s="111"/>
      <c r="RHD7" s="111"/>
      <c r="RHE7" s="111"/>
      <c r="RHF7" s="111"/>
      <c r="RHG7" s="111"/>
      <c r="RHH7" s="111"/>
      <c r="RHI7" s="111"/>
      <c r="RHJ7" s="111"/>
      <c r="RHK7" s="111"/>
      <c r="RHL7" s="111"/>
      <c r="RHM7" s="111"/>
      <c r="RHN7" s="111"/>
      <c r="RHO7" s="111"/>
      <c r="RHP7" s="111"/>
      <c r="RHQ7" s="111"/>
      <c r="RHR7" s="111"/>
      <c r="RHS7" s="111"/>
      <c r="RHT7" s="111"/>
      <c r="RHU7" s="111"/>
      <c r="RHV7" s="111"/>
      <c r="RHW7" s="111"/>
      <c r="RHX7" s="111"/>
      <c r="RHY7" s="111"/>
      <c r="RHZ7" s="111"/>
      <c r="RIA7" s="111"/>
      <c r="RIB7" s="111"/>
      <c r="RIC7" s="111"/>
      <c r="RID7" s="111"/>
      <c r="RIE7" s="111"/>
      <c r="RIF7" s="111"/>
      <c r="RIG7" s="111"/>
      <c r="RIH7" s="111"/>
      <c r="RII7" s="111"/>
      <c r="RIJ7" s="111"/>
      <c r="RIK7" s="111"/>
      <c r="RIL7" s="111"/>
      <c r="RIM7" s="111"/>
      <c r="RIN7" s="111"/>
      <c r="RIO7" s="111"/>
      <c r="RIP7" s="111"/>
      <c r="RIQ7" s="111"/>
      <c r="RIR7" s="111"/>
      <c r="RIS7" s="111"/>
      <c r="RIT7" s="111"/>
      <c r="RIU7" s="111"/>
      <c r="RIV7" s="111"/>
      <c r="RIW7" s="111"/>
      <c r="RIX7" s="111"/>
      <c r="RIY7" s="111"/>
      <c r="RIZ7" s="111"/>
      <c r="RJA7" s="111"/>
      <c r="RJB7" s="111"/>
      <c r="RJC7" s="111"/>
      <c r="RJD7" s="111"/>
      <c r="RJE7" s="111"/>
      <c r="RJF7" s="111"/>
      <c r="RJG7" s="111"/>
      <c r="RJH7" s="111"/>
      <c r="RJI7" s="111"/>
      <c r="RJJ7" s="111"/>
      <c r="RJK7" s="111"/>
      <c r="RJL7" s="111"/>
      <c r="RJM7" s="111"/>
      <c r="RJN7" s="111"/>
      <c r="RJO7" s="111"/>
      <c r="RJP7" s="111"/>
      <c r="RJQ7" s="111"/>
      <c r="RJR7" s="111"/>
      <c r="RJS7" s="111"/>
      <c r="RJT7" s="111"/>
      <c r="RJU7" s="111"/>
      <c r="RJV7" s="111"/>
      <c r="RJW7" s="111"/>
      <c r="RJX7" s="111"/>
      <c r="RJY7" s="111"/>
      <c r="RJZ7" s="111"/>
      <c r="RKA7" s="111"/>
      <c r="RKB7" s="111"/>
      <c r="RKC7" s="111"/>
      <c r="RKD7" s="111"/>
      <c r="RKE7" s="111"/>
      <c r="RKF7" s="111"/>
      <c r="RKG7" s="111"/>
      <c r="RKH7" s="111"/>
      <c r="RKI7" s="111"/>
      <c r="RKJ7" s="111"/>
      <c r="RKK7" s="111"/>
      <c r="RKL7" s="111"/>
      <c r="RKM7" s="111"/>
      <c r="RKN7" s="111"/>
      <c r="RKO7" s="111"/>
      <c r="RKP7" s="111"/>
      <c r="RKQ7" s="111"/>
      <c r="RKR7" s="111"/>
      <c r="RKS7" s="111"/>
      <c r="RKT7" s="111"/>
      <c r="RKU7" s="111"/>
      <c r="RKV7" s="111"/>
      <c r="RKW7" s="111"/>
      <c r="RKX7" s="111"/>
      <c r="RKY7" s="111"/>
      <c r="RKZ7" s="111"/>
      <c r="RLA7" s="111"/>
      <c r="RLB7" s="111"/>
      <c r="RLC7" s="111"/>
      <c r="RLD7" s="111"/>
      <c r="RLE7" s="111"/>
      <c r="RLF7" s="111"/>
      <c r="RLG7" s="111"/>
      <c r="RLH7" s="111"/>
      <c r="RLI7" s="111"/>
      <c r="RLJ7" s="111"/>
      <c r="RLK7" s="111"/>
      <c r="RLL7" s="111"/>
      <c r="RLM7" s="111"/>
      <c r="RLN7" s="111"/>
      <c r="RLO7" s="111"/>
      <c r="RLP7" s="111"/>
      <c r="RLQ7" s="111"/>
      <c r="RLR7" s="111"/>
      <c r="RLS7" s="111"/>
      <c r="RLT7" s="111"/>
      <c r="RLU7" s="111"/>
      <c r="RLV7" s="111"/>
      <c r="RLW7" s="111"/>
      <c r="RLX7" s="111"/>
      <c r="RLY7" s="111"/>
      <c r="RLZ7" s="111"/>
      <c r="RMA7" s="111"/>
      <c r="RMB7" s="111"/>
      <c r="RMC7" s="111"/>
      <c r="RMD7" s="111"/>
      <c r="RME7" s="111"/>
      <c r="RMF7" s="111"/>
      <c r="RMG7" s="111"/>
      <c r="RMH7" s="111"/>
      <c r="RMI7" s="111"/>
      <c r="RMJ7" s="111"/>
      <c r="RMK7" s="111"/>
      <c r="RML7" s="111"/>
      <c r="RMM7" s="111"/>
      <c r="RMN7" s="111"/>
      <c r="RMO7" s="111"/>
      <c r="RMP7" s="111"/>
      <c r="RMQ7" s="111"/>
      <c r="RMR7" s="111"/>
      <c r="RMS7" s="111"/>
      <c r="RMT7" s="111"/>
      <c r="RMU7" s="111"/>
      <c r="RMV7" s="111"/>
      <c r="RMW7" s="111"/>
      <c r="RMX7" s="111"/>
      <c r="RMY7" s="111"/>
      <c r="RMZ7" s="111"/>
      <c r="RNA7" s="111"/>
      <c r="RNB7" s="111"/>
      <c r="RNC7" s="111"/>
      <c r="RND7" s="111"/>
      <c r="RNE7" s="111"/>
      <c r="RNF7" s="111"/>
      <c r="RNG7" s="111"/>
      <c r="RNH7" s="111"/>
      <c r="RNI7" s="111"/>
      <c r="RNJ7" s="111"/>
      <c r="RNK7" s="111"/>
      <c r="RNL7" s="111"/>
      <c r="RNM7" s="111"/>
      <c r="RNN7" s="111"/>
      <c r="RNO7" s="111"/>
      <c r="RNP7" s="111"/>
      <c r="RNQ7" s="111"/>
      <c r="RNR7" s="111"/>
      <c r="RNS7" s="111"/>
      <c r="RNT7" s="111"/>
      <c r="RNU7" s="111"/>
      <c r="RNV7" s="111"/>
      <c r="RNW7" s="111"/>
      <c r="RNX7" s="111"/>
      <c r="RNY7" s="111"/>
      <c r="RNZ7" s="111"/>
      <c r="ROA7" s="111"/>
      <c r="ROB7" s="111"/>
      <c r="ROC7" s="111"/>
      <c r="ROD7" s="111"/>
      <c r="ROE7" s="111"/>
      <c r="ROF7" s="111"/>
      <c r="ROG7" s="111"/>
      <c r="ROH7" s="111"/>
      <c r="ROI7" s="111"/>
      <c r="ROJ7" s="111"/>
      <c r="ROK7" s="111"/>
      <c r="ROL7" s="111"/>
      <c r="ROM7" s="111"/>
      <c r="RON7" s="111"/>
      <c r="ROO7" s="111"/>
      <c r="ROP7" s="111"/>
      <c r="ROQ7" s="111"/>
      <c r="ROR7" s="111"/>
      <c r="ROS7" s="111"/>
      <c r="ROT7" s="111"/>
      <c r="ROU7" s="111"/>
      <c r="ROV7" s="111"/>
      <c r="ROW7" s="111"/>
      <c r="ROX7" s="111"/>
      <c r="ROY7" s="111"/>
      <c r="ROZ7" s="111"/>
      <c r="RPA7" s="111"/>
      <c r="RPB7" s="111"/>
      <c r="RPC7" s="111"/>
      <c r="RPD7" s="111"/>
      <c r="RPE7" s="111"/>
      <c r="RPF7" s="111"/>
      <c r="RPG7" s="111"/>
      <c r="RPH7" s="111"/>
      <c r="RPI7" s="111"/>
      <c r="RPJ7" s="111"/>
      <c r="RPK7" s="111"/>
      <c r="RPL7" s="111"/>
      <c r="RPM7" s="111"/>
      <c r="RPN7" s="111"/>
      <c r="RPO7" s="111"/>
      <c r="RPP7" s="111"/>
      <c r="RPQ7" s="111"/>
      <c r="RPR7" s="111"/>
      <c r="RPS7" s="111"/>
      <c r="RPT7" s="111"/>
      <c r="RPU7" s="111"/>
      <c r="RPV7" s="111"/>
      <c r="RPW7" s="111"/>
      <c r="RPX7" s="111"/>
      <c r="RPY7" s="111"/>
      <c r="RPZ7" s="111"/>
      <c r="RQA7" s="111"/>
      <c r="RQB7" s="111"/>
      <c r="RQC7" s="111"/>
      <c r="RQD7" s="111"/>
      <c r="RQE7" s="111"/>
      <c r="RQF7" s="111"/>
      <c r="RQG7" s="111"/>
      <c r="RQH7" s="111"/>
      <c r="RQI7" s="111"/>
      <c r="RQJ7" s="111"/>
      <c r="RQK7" s="111"/>
      <c r="RQL7" s="111"/>
      <c r="RQM7" s="111"/>
      <c r="RQN7" s="111"/>
      <c r="RQO7" s="111"/>
      <c r="RQP7" s="111"/>
      <c r="RQQ7" s="111"/>
      <c r="RQR7" s="111"/>
      <c r="RQS7" s="111"/>
      <c r="RQT7" s="111"/>
      <c r="RQU7" s="111"/>
      <c r="RQV7" s="111"/>
      <c r="RQW7" s="111"/>
      <c r="RQX7" s="111"/>
      <c r="RQY7" s="111"/>
      <c r="RQZ7" s="111"/>
      <c r="RRA7" s="111"/>
      <c r="RRB7" s="111"/>
      <c r="RRC7" s="111"/>
      <c r="RRD7" s="111"/>
      <c r="RRE7" s="111"/>
      <c r="RRF7" s="111"/>
      <c r="RRG7" s="111"/>
      <c r="RRH7" s="111"/>
      <c r="RRI7" s="111"/>
      <c r="RRJ7" s="111"/>
      <c r="RRK7" s="111"/>
      <c r="RRL7" s="111"/>
      <c r="RRM7" s="111"/>
      <c r="RRN7" s="111"/>
      <c r="RRO7" s="111"/>
      <c r="RRP7" s="111"/>
      <c r="RRQ7" s="111"/>
      <c r="RRR7" s="111"/>
      <c r="RRS7" s="111"/>
      <c r="RRT7" s="111"/>
      <c r="RRU7" s="111"/>
      <c r="RRV7" s="111"/>
      <c r="RRW7" s="111"/>
      <c r="RRX7" s="111"/>
      <c r="RRY7" s="111"/>
      <c r="RRZ7" s="111"/>
      <c r="RSA7" s="111"/>
      <c r="RSB7" s="111"/>
      <c r="RSC7" s="111"/>
      <c r="RSD7" s="111"/>
      <c r="RSE7" s="111"/>
      <c r="RSF7" s="111"/>
      <c r="RSG7" s="111"/>
      <c r="RSH7" s="111"/>
      <c r="RSI7" s="111"/>
      <c r="RSJ7" s="111"/>
      <c r="RSK7" s="111"/>
      <c r="RSL7" s="111"/>
      <c r="RSM7" s="111"/>
      <c r="RSN7" s="111"/>
      <c r="RSO7" s="111"/>
      <c r="RSP7" s="111"/>
      <c r="RSQ7" s="111"/>
      <c r="RSR7" s="111"/>
      <c r="RSS7" s="111"/>
      <c r="RST7" s="111"/>
      <c r="RSU7" s="111"/>
      <c r="RSV7" s="111"/>
      <c r="RSW7" s="111"/>
      <c r="RSX7" s="111"/>
      <c r="RSY7" s="111"/>
      <c r="RSZ7" s="111"/>
      <c r="RTA7" s="111"/>
      <c r="RTB7" s="111"/>
      <c r="RTC7" s="111"/>
      <c r="RTD7" s="111"/>
      <c r="RTE7" s="111"/>
      <c r="RTF7" s="111"/>
      <c r="RTG7" s="111"/>
      <c r="RTH7" s="111"/>
      <c r="RTI7" s="111"/>
      <c r="RTJ7" s="111"/>
      <c r="RTK7" s="111"/>
      <c r="RTL7" s="111"/>
      <c r="RTM7" s="111"/>
      <c r="RTN7" s="111"/>
      <c r="RTO7" s="111"/>
      <c r="RTP7" s="111"/>
      <c r="RTQ7" s="111"/>
      <c r="RTR7" s="111"/>
      <c r="RTS7" s="111"/>
      <c r="RTT7" s="111"/>
      <c r="RTU7" s="111"/>
      <c r="RTV7" s="111"/>
      <c r="RTW7" s="111"/>
      <c r="RTX7" s="111"/>
      <c r="RTY7" s="111"/>
      <c r="RTZ7" s="111"/>
      <c r="RUA7" s="111"/>
      <c r="RUB7" s="111"/>
      <c r="RUC7" s="111"/>
      <c r="RUD7" s="111"/>
      <c r="RUE7" s="111"/>
      <c r="RUF7" s="111"/>
      <c r="RUG7" s="111"/>
      <c r="RUH7" s="111"/>
      <c r="RUI7" s="111"/>
      <c r="RUJ7" s="111"/>
      <c r="RUK7" s="111"/>
      <c r="RUL7" s="111"/>
      <c r="RUM7" s="111"/>
      <c r="RUN7" s="111"/>
      <c r="RUO7" s="111"/>
      <c r="RUP7" s="111"/>
      <c r="RUQ7" s="111"/>
      <c r="RUR7" s="111"/>
      <c r="RUS7" s="111"/>
      <c r="RUT7" s="111"/>
      <c r="RUU7" s="111"/>
      <c r="RUV7" s="111"/>
      <c r="RUW7" s="111"/>
      <c r="RUX7" s="111"/>
      <c r="RUY7" s="111"/>
      <c r="RUZ7" s="111"/>
      <c r="RVA7" s="111"/>
      <c r="RVB7" s="111"/>
      <c r="RVC7" s="111"/>
      <c r="RVD7" s="111"/>
      <c r="RVE7" s="111"/>
      <c r="RVF7" s="111"/>
      <c r="RVG7" s="111"/>
      <c r="RVH7" s="111"/>
      <c r="RVI7" s="111"/>
      <c r="RVJ7" s="111"/>
      <c r="RVK7" s="111"/>
      <c r="RVL7" s="111"/>
      <c r="RVM7" s="111"/>
      <c r="RVN7" s="111"/>
      <c r="RVO7" s="111"/>
      <c r="RVP7" s="111"/>
      <c r="RVQ7" s="111"/>
      <c r="RVR7" s="111"/>
      <c r="RVS7" s="111"/>
      <c r="RVT7" s="111"/>
      <c r="RVU7" s="111"/>
      <c r="RVV7" s="111"/>
      <c r="RVW7" s="111"/>
      <c r="RVX7" s="111"/>
      <c r="RVY7" s="111"/>
      <c r="RVZ7" s="111"/>
      <c r="RWA7" s="111"/>
      <c r="RWB7" s="111"/>
      <c r="RWC7" s="111"/>
      <c r="RWD7" s="111"/>
      <c r="RWE7" s="111"/>
      <c r="RWF7" s="111"/>
      <c r="RWG7" s="111"/>
      <c r="RWH7" s="111"/>
      <c r="RWI7" s="111"/>
      <c r="RWJ7" s="111"/>
      <c r="RWK7" s="111"/>
      <c r="RWL7" s="111"/>
      <c r="RWM7" s="111"/>
      <c r="RWN7" s="111"/>
      <c r="RWO7" s="111"/>
      <c r="RWP7" s="111"/>
      <c r="RWQ7" s="111"/>
      <c r="RWR7" s="111"/>
      <c r="RWS7" s="111"/>
      <c r="RWT7" s="111"/>
      <c r="RWU7" s="111"/>
      <c r="RWV7" s="111"/>
      <c r="RWW7" s="111"/>
      <c r="RWX7" s="111"/>
      <c r="RWY7" s="111"/>
      <c r="RWZ7" s="111"/>
      <c r="RXA7" s="111"/>
      <c r="RXB7" s="111"/>
      <c r="RXC7" s="111"/>
      <c r="RXD7" s="111"/>
      <c r="RXE7" s="111"/>
      <c r="RXF7" s="111"/>
      <c r="RXG7" s="111"/>
      <c r="RXH7" s="111"/>
      <c r="RXI7" s="111"/>
      <c r="RXJ7" s="111"/>
      <c r="RXK7" s="111"/>
      <c r="RXL7" s="111"/>
      <c r="RXM7" s="111"/>
      <c r="RXN7" s="111"/>
      <c r="RXO7" s="111"/>
      <c r="RXP7" s="111"/>
      <c r="RXQ7" s="111"/>
      <c r="RXR7" s="111"/>
      <c r="RXS7" s="111"/>
      <c r="RXT7" s="111"/>
      <c r="RXU7" s="111"/>
      <c r="RXV7" s="111"/>
      <c r="RXW7" s="111"/>
      <c r="RXX7" s="111"/>
      <c r="RXY7" s="111"/>
      <c r="RXZ7" s="111"/>
      <c r="RYA7" s="111"/>
      <c r="RYB7" s="111"/>
      <c r="RYC7" s="111"/>
      <c r="RYD7" s="111"/>
      <c r="RYE7" s="111"/>
      <c r="RYF7" s="111"/>
      <c r="RYG7" s="111"/>
      <c r="RYH7" s="111"/>
      <c r="RYI7" s="111"/>
      <c r="RYJ7" s="111"/>
      <c r="RYK7" s="111"/>
      <c r="RYL7" s="111"/>
      <c r="RYM7" s="111"/>
      <c r="RYN7" s="111"/>
      <c r="RYO7" s="111"/>
      <c r="RYP7" s="111"/>
      <c r="RYQ7" s="111"/>
      <c r="RYR7" s="111"/>
      <c r="RYS7" s="111"/>
      <c r="RYT7" s="111"/>
      <c r="RYU7" s="111"/>
      <c r="RYV7" s="111"/>
      <c r="RYW7" s="111"/>
      <c r="RYX7" s="111"/>
      <c r="RYY7" s="111"/>
      <c r="RYZ7" s="111"/>
      <c r="RZA7" s="111"/>
      <c r="RZB7" s="111"/>
      <c r="RZC7" s="111"/>
      <c r="RZD7" s="111"/>
      <c r="RZE7" s="111"/>
      <c r="RZF7" s="111"/>
      <c r="RZG7" s="111"/>
      <c r="RZH7" s="111"/>
      <c r="RZI7" s="111"/>
      <c r="RZJ7" s="111"/>
      <c r="RZK7" s="111"/>
      <c r="RZL7" s="111"/>
      <c r="RZM7" s="111"/>
      <c r="RZN7" s="111"/>
      <c r="RZO7" s="111"/>
      <c r="RZP7" s="111"/>
      <c r="RZQ7" s="111"/>
      <c r="RZR7" s="111"/>
      <c r="RZS7" s="111"/>
      <c r="RZT7" s="111"/>
      <c r="RZU7" s="111"/>
      <c r="RZV7" s="111"/>
      <c r="RZW7" s="111"/>
      <c r="RZX7" s="111"/>
      <c r="RZY7" s="111"/>
      <c r="RZZ7" s="111"/>
      <c r="SAA7" s="111"/>
      <c r="SAB7" s="111"/>
      <c r="SAC7" s="111"/>
      <c r="SAD7" s="111"/>
      <c r="SAE7" s="111"/>
      <c r="SAF7" s="111"/>
      <c r="SAG7" s="111"/>
      <c r="SAH7" s="111"/>
      <c r="SAI7" s="111"/>
      <c r="SAJ7" s="111"/>
      <c r="SAK7" s="111"/>
      <c r="SAL7" s="111"/>
      <c r="SAM7" s="111"/>
      <c r="SAN7" s="111"/>
      <c r="SAO7" s="111"/>
      <c r="SAP7" s="111"/>
      <c r="SAQ7" s="111"/>
      <c r="SAR7" s="111"/>
      <c r="SAS7" s="111"/>
      <c r="SAT7" s="111"/>
      <c r="SAU7" s="111"/>
      <c r="SAV7" s="111"/>
      <c r="SAW7" s="111"/>
      <c r="SAX7" s="111"/>
      <c r="SAY7" s="111"/>
      <c r="SAZ7" s="111"/>
      <c r="SBA7" s="111"/>
      <c r="SBB7" s="111"/>
      <c r="SBC7" s="111"/>
      <c r="SBD7" s="111"/>
      <c r="SBE7" s="111"/>
      <c r="SBF7" s="111"/>
      <c r="SBG7" s="111"/>
      <c r="SBH7" s="111"/>
      <c r="SBI7" s="111"/>
      <c r="SBJ7" s="111"/>
      <c r="SBK7" s="111"/>
      <c r="SBL7" s="111"/>
      <c r="SBM7" s="111"/>
      <c r="SBN7" s="111"/>
      <c r="SBO7" s="111"/>
      <c r="SBP7" s="111"/>
      <c r="SBQ7" s="111"/>
      <c r="SBR7" s="111"/>
      <c r="SBS7" s="111"/>
      <c r="SBT7" s="111"/>
      <c r="SBU7" s="111"/>
      <c r="SBV7" s="111"/>
      <c r="SBW7" s="111"/>
      <c r="SBX7" s="111"/>
      <c r="SBY7" s="111"/>
      <c r="SBZ7" s="111"/>
      <c r="SCA7" s="111"/>
      <c r="SCB7" s="111"/>
      <c r="SCC7" s="111"/>
      <c r="SCD7" s="111"/>
      <c r="SCE7" s="111"/>
      <c r="SCF7" s="111"/>
      <c r="SCG7" s="111"/>
      <c r="SCH7" s="111"/>
      <c r="SCI7" s="111"/>
      <c r="SCJ7" s="111"/>
      <c r="SCK7" s="111"/>
      <c r="SCL7" s="111"/>
      <c r="SCM7" s="111"/>
      <c r="SCN7" s="111"/>
      <c r="SCO7" s="111"/>
      <c r="SCP7" s="111"/>
      <c r="SCQ7" s="111"/>
      <c r="SCR7" s="111"/>
      <c r="SCS7" s="111"/>
      <c r="SCT7" s="111"/>
      <c r="SCU7" s="111"/>
      <c r="SCV7" s="111"/>
      <c r="SCW7" s="111"/>
      <c r="SCX7" s="111"/>
      <c r="SCY7" s="111"/>
      <c r="SCZ7" s="111"/>
      <c r="SDA7" s="111"/>
      <c r="SDB7" s="111"/>
      <c r="SDC7" s="111"/>
      <c r="SDD7" s="111"/>
      <c r="SDE7" s="111"/>
      <c r="SDF7" s="111"/>
      <c r="SDG7" s="111"/>
      <c r="SDH7" s="111"/>
      <c r="SDI7" s="111"/>
      <c r="SDJ7" s="111"/>
      <c r="SDK7" s="111"/>
      <c r="SDL7" s="111"/>
      <c r="SDM7" s="111"/>
      <c r="SDN7" s="111"/>
      <c r="SDO7" s="111"/>
      <c r="SDP7" s="111"/>
      <c r="SDQ7" s="111"/>
      <c r="SDR7" s="111"/>
      <c r="SDS7" s="111"/>
      <c r="SDT7" s="111"/>
      <c r="SDU7" s="111"/>
      <c r="SDV7" s="111"/>
      <c r="SDW7" s="111"/>
      <c r="SDX7" s="111"/>
      <c r="SDY7" s="111"/>
      <c r="SDZ7" s="111"/>
      <c r="SEA7" s="111"/>
      <c r="SEB7" s="111"/>
      <c r="SEC7" s="111"/>
      <c r="SED7" s="111"/>
      <c r="SEE7" s="111"/>
      <c r="SEF7" s="111"/>
      <c r="SEG7" s="111"/>
      <c r="SEH7" s="111"/>
      <c r="SEI7" s="111"/>
      <c r="SEJ7" s="111"/>
      <c r="SEK7" s="111"/>
      <c r="SEL7" s="111"/>
      <c r="SEM7" s="111"/>
      <c r="SEN7" s="111"/>
      <c r="SEO7" s="111"/>
      <c r="SEP7" s="111"/>
      <c r="SEQ7" s="111"/>
      <c r="SER7" s="111"/>
      <c r="SES7" s="111"/>
      <c r="SET7" s="111"/>
      <c r="SEU7" s="111"/>
      <c r="SEV7" s="111"/>
      <c r="SEW7" s="111"/>
      <c r="SEX7" s="111"/>
      <c r="SEY7" s="111"/>
      <c r="SEZ7" s="111"/>
      <c r="SFA7" s="111"/>
      <c r="SFB7" s="111"/>
      <c r="SFC7" s="111"/>
      <c r="SFD7" s="111"/>
      <c r="SFE7" s="111"/>
      <c r="SFF7" s="111"/>
      <c r="SFG7" s="111"/>
      <c r="SFH7" s="111"/>
      <c r="SFI7" s="111"/>
      <c r="SFJ7" s="111"/>
      <c r="SFK7" s="111"/>
      <c r="SFL7" s="111"/>
      <c r="SFM7" s="111"/>
      <c r="SFN7" s="111"/>
      <c r="SFO7" s="111"/>
      <c r="SFP7" s="111"/>
      <c r="SFQ7" s="111"/>
      <c r="SFR7" s="111"/>
      <c r="SFS7" s="111"/>
      <c r="SFT7" s="111"/>
      <c r="SFU7" s="111"/>
      <c r="SFV7" s="111"/>
      <c r="SFW7" s="111"/>
      <c r="SFX7" s="111"/>
      <c r="SFY7" s="111"/>
      <c r="SFZ7" s="111"/>
      <c r="SGA7" s="111"/>
      <c r="SGB7" s="111"/>
      <c r="SGC7" s="111"/>
      <c r="SGD7" s="111"/>
      <c r="SGE7" s="111"/>
      <c r="SGF7" s="111"/>
      <c r="SGG7" s="111"/>
      <c r="SGH7" s="111"/>
      <c r="SGI7" s="111"/>
      <c r="SGJ7" s="111"/>
      <c r="SGK7" s="111"/>
      <c r="SGL7" s="111"/>
      <c r="SGM7" s="111"/>
      <c r="SGN7" s="111"/>
      <c r="SGO7" s="111"/>
      <c r="SGP7" s="111"/>
      <c r="SGQ7" s="111"/>
      <c r="SGR7" s="111"/>
      <c r="SGS7" s="111"/>
      <c r="SGT7" s="111"/>
      <c r="SGU7" s="111"/>
      <c r="SGV7" s="111"/>
      <c r="SGW7" s="111"/>
      <c r="SGX7" s="111"/>
      <c r="SGY7" s="111"/>
      <c r="SGZ7" s="111"/>
      <c r="SHA7" s="111"/>
      <c r="SHB7" s="111"/>
      <c r="SHC7" s="111"/>
      <c r="SHD7" s="111"/>
      <c r="SHE7" s="111"/>
      <c r="SHF7" s="111"/>
      <c r="SHG7" s="111"/>
      <c r="SHH7" s="111"/>
      <c r="SHI7" s="111"/>
      <c r="SHJ7" s="111"/>
      <c r="SHK7" s="111"/>
      <c r="SHL7" s="111"/>
      <c r="SHM7" s="111"/>
      <c r="SHN7" s="111"/>
      <c r="SHO7" s="111"/>
      <c r="SHP7" s="111"/>
      <c r="SHQ7" s="111"/>
      <c r="SHR7" s="111"/>
      <c r="SHS7" s="111"/>
      <c r="SHT7" s="111"/>
      <c r="SHU7" s="111"/>
      <c r="SHV7" s="111"/>
      <c r="SHW7" s="111"/>
      <c r="SHX7" s="111"/>
      <c r="SHY7" s="111"/>
      <c r="SHZ7" s="111"/>
      <c r="SIA7" s="111"/>
      <c r="SIB7" s="111"/>
      <c r="SIC7" s="111"/>
      <c r="SID7" s="111"/>
      <c r="SIE7" s="111"/>
      <c r="SIF7" s="111"/>
      <c r="SIG7" s="111"/>
      <c r="SIH7" s="111"/>
      <c r="SII7" s="111"/>
      <c r="SIJ7" s="111"/>
      <c r="SIK7" s="111"/>
      <c r="SIL7" s="111"/>
      <c r="SIM7" s="111"/>
      <c r="SIN7" s="111"/>
      <c r="SIO7" s="111"/>
      <c r="SIP7" s="111"/>
      <c r="SIQ7" s="111"/>
      <c r="SIR7" s="111"/>
      <c r="SIS7" s="111"/>
      <c r="SIT7" s="111"/>
      <c r="SIU7" s="111"/>
      <c r="SIV7" s="111"/>
      <c r="SIW7" s="111"/>
      <c r="SIX7" s="111"/>
      <c r="SIY7" s="111"/>
      <c r="SIZ7" s="111"/>
      <c r="SJA7" s="111"/>
      <c r="SJB7" s="111"/>
      <c r="SJC7" s="111"/>
      <c r="SJD7" s="111"/>
      <c r="SJE7" s="111"/>
      <c r="SJF7" s="111"/>
      <c r="SJG7" s="111"/>
      <c r="SJH7" s="111"/>
      <c r="SJI7" s="111"/>
      <c r="SJJ7" s="111"/>
      <c r="SJK7" s="111"/>
      <c r="SJL7" s="111"/>
      <c r="SJM7" s="111"/>
      <c r="SJN7" s="111"/>
      <c r="SJO7" s="111"/>
      <c r="SJP7" s="111"/>
      <c r="SJQ7" s="111"/>
      <c r="SJR7" s="111"/>
      <c r="SJS7" s="111"/>
      <c r="SJT7" s="111"/>
      <c r="SJU7" s="111"/>
      <c r="SJV7" s="111"/>
      <c r="SJW7" s="111"/>
      <c r="SJX7" s="111"/>
      <c r="SJY7" s="111"/>
      <c r="SJZ7" s="111"/>
      <c r="SKA7" s="111"/>
      <c r="SKB7" s="111"/>
      <c r="SKC7" s="111"/>
      <c r="SKD7" s="111"/>
      <c r="SKE7" s="111"/>
      <c r="SKF7" s="111"/>
      <c r="SKG7" s="111"/>
      <c r="SKH7" s="111"/>
      <c r="SKI7" s="111"/>
      <c r="SKJ7" s="111"/>
      <c r="SKK7" s="111"/>
      <c r="SKL7" s="111"/>
      <c r="SKM7" s="111"/>
      <c r="SKN7" s="111"/>
      <c r="SKO7" s="111"/>
      <c r="SKP7" s="111"/>
      <c r="SKQ7" s="111"/>
      <c r="SKR7" s="111"/>
      <c r="SKS7" s="111"/>
      <c r="SKT7" s="111"/>
      <c r="SKU7" s="111"/>
      <c r="SKV7" s="111"/>
      <c r="SKW7" s="111"/>
      <c r="SKX7" s="111"/>
      <c r="SKY7" s="111"/>
      <c r="SKZ7" s="111"/>
      <c r="SLA7" s="111"/>
      <c r="SLB7" s="111"/>
      <c r="SLC7" s="111"/>
      <c r="SLD7" s="111"/>
      <c r="SLE7" s="111"/>
      <c r="SLF7" s="111"/>
      <c r="SLG7" s="111"/>
      <c r="SLH7" s="111"/>
      <c r="SLI7" s="111"/>
      <c r="SLJ7" s="111"/>
      <c r="SLK7" s="111"/>
      <c r="SLL7" s="111"/>
      <c r="SLM7" s="111"/>
      <c r="SLN7" s="111"/>
      <c r="SLO7" s="111"/>
      <c r="SLP7" s="111"/>
      <c r="SLQ7" s="111"/>
      <c r="SLR7" s="111"/>
      <c r="SLS7" s="111"/>
      <c r="SLT7" s="111"/>
      <c r="SLU7" s="111"/>
      <c r="SLV7" s="111"/>
      <c r="SLW7" s="111"/>
      <c r="SLX7" s="111"/>
      <c r="SLY7" s="111"/>
      <c r="SLZ7" s="111"/>
      <c r="SMA7" s="111"/>
      <c r="SMB7" s="111"/>
      <c r="SMC7" s="111"/>
      <c r="SMD7" s="111"/>
      <c r="SME7" s="111"/>
      <c r="SMF7" s="111"/>
      <c r="SMG7" s="111"/>
      <c r="SMH7" s="111"/>
      <c r="SMI7" s="111"/>
      <c r="SMJ7" s="111"/>
      <c r="SMK7" s="111"/>
      <c r="SML7" s="111"/>
      <c r="SMM7" s="111"/>
      <c r="SMN7" s="111"/>
      <c r="SMO7" s="111"/>
      <c r="SMP7" s="111"/>
      <c r="SMQ7" s="111"/>
      <c r="SMR7" s="111"/>
      <c r="SMS7" s="111"/>
      <c r="SMT7" s="111"/>
      <c r="SMU7" s="111"/>
      <c r="SMV7" s="111"/>
      <c r="SMW7" s="111"/>
      <c r="SMX7" s="111"/>
      <c r="SMY7" s="111"/>
      <c r="SMZ7" s="111"/>
      <c r="SNA7" s="111"/>
      <c r="SNB7" s="111"/>
      <c r="SNC7" s="111"/>
      <c r="SND7" s="111"/>
      <c r="SNE7" s="111"/>
      <c r="SNF7" s="111"/>
      <c r="SNG7" s="111"/>
      <c r="SNH7" s="111"/>
      <c r="SNI7" s="111"/>
      <c r="SNJ7" s="111"/>
      <c r="SNK7" s="111"/>
      <c r="SNL7" s="111"/>
      <c r="SNM7" s="111"/>
      <c r="SNN7" s="111"/>
      <c r="SNO7" s="111"/>
      <c r="SNP7" s="111"/>
      <c r="SNQ7" s="111"/>
      <c r="SNR7" s="111"/>
      <c r="SNS7" s="111"/>
      <c r="SNT7" s="111"/>
      <c r="SNU7" s="111"/>
      <c r="SNV7" s="111"/>
      <c r="SNW7" s="111"/>
      <c r="SNX7" s="111"/>
      <c r="SNY7" s="111"/>
      <c r="SNZ7" s="111"/>
      <c r="SOA7" s="111"/>
      <c r="SOB7" s="111"/>
      <c r="SOC7" s="111"/>
      <c r="SOD7" s="111"/>
      <c r="SOE7" s="111"/>
      <c r="SOF7" s="111"/>
      <c r="SOG7" s="111"/>
      <c r="SOH7" s="111"/>
      <c r="SOI7" s="111"/>
      <c r="SOJ7" s="111"/>
      <c r="SOK7" s="111"/>
      <c r="SOL7" s="111"/>
      <c r="SOM7" s="111"/>
      <c r="SON7" s="111"/>
      <c r="SOO7" s="111"/>
      <c r="SOP7" s="111"/>
      <c r="SOQ7" s="111"/>
      <c r="SOR7" s="111"/>
      <c r="SOS7" s="111"/>
      <c r="SOT7" s="111"/>
      <c r="SOU7" s="111"/>
      <c r="SOV7" s="111"/>
      <c r="SOW7" s="111"/>
      <c r="SOX7" s="111"/>
      <c r="SOY7" s="111"/>
      <c r="SOZ7" s="111"/>
      <c r="SPA7" s="111"/>
      <c r="SPB7" s="111"/>
      <c r="SPC7" s="111"/>
      <c r="SPD7" s="111"/>
      <c r="SPE7" s="111"/>
      <c r="SPF7" s="111"/>
      <c r="SPG7" s="111"/>
      <c r="SPH7" s="111"/>
      <c r="SPI7" s="111"/>
      <c r="SPJ7" s="111"/>
      <c r="SPK7" s="111"/>
      <c r="SPL7" s="111"/>
      <c r="SPM7" s="111"/>
      <c r="SPN7" s="111"/>
      <c r="SPO7" s="111"/>
      <c r="SPP7" s="111"/>
      <c r="SPQ7" s="111"/>
      <c r="SPR7" s="111"/>
      <c r="SPS7" s="111"/>
      <c r="SPT7" s="111"/>
      <c r="SPU7" s="111"/>
      <c r="SPV7" s="111"/>
      <c r="SPW7" s="111"/>
      <c r="SPX7" s="111"/>
      <c r="SPY7" s="111"/>
      <c r="SPZ7" s="111"/>
      <c r="SQA7" s="111"/>
      <c r="SQB7" s="111"/>
      <c r="SQC7" s="111"/>
      <c r="SQD7" s="111"/>
      <c r="SQE7" s="111"/>
      <c r="SQF7" s="111"/>
      <c r="SQG7" s="111"/>
      <c r="SQH7" s="111"/>
      <c r="SQI7" s="111"/>
      <c r="SQJ7" s="111"/>
      <c r="SQK7" s="111"/>
      <c r="SQL7" s="111"/>
      <c r="SQM7" s="111"/>
      <c r="SQN7" s="111"/>
      <c r="SQO7" s="111"/>
      <c r="SQP7" s="111"/>
      <c r="SQQ7" s="111"/>
      <c r="SQR7" s="111"/>
      <c r="SQS7" s="111"/>
      <c r="SQT7" s="111"/>
      <c r="SQU7" s="111"/>
      <c r="SQV7" s="111"/>
      <c r="SQW7" s="111"/>
      <c r="SQX7" s="111"/>
      <c r="SQY7" s="111"/>
      <c r="SQZ7" s="111"/>
      <c r="SRA7" s="111"/>
      <c r="SRB7" s="111"/>
      <c r="SRC7" s="111"/>
      <c r="SRD7" s="111"/>
      <c r="SRE7" s="111"/>
      <c r="SRF7" s="111"/>
      <c r="SRG7" s="111"/>
      <c r="SRH7" s="111"/>
      <c r="SRI7" s="111"/>
      <c r="SRJ7" s="111"/>
      <c r="SRK7" s="111"/>
      <c r="SRL7" s="111"/>
      <c r="SRM7" s="111"/>
      <c r="SRN7" s="111"/>
      <c r="SRO7" s="111"/>
      <c r="SRP7" s="111"/>
      <c r="SRQ7" s="111"/>
      <c r="SRR7" s="111"/>
      <c r="SRS7" s="111"/>
      <c r="SRT7" s="111"/>
      <c r="SRU7" s="111"/>
      <c r="SRV7" s="111"/>
      <c r="SRW7" s="111"/>
      <c r="SRX7" s="111"/>
      <c r="SRY7" s="111"/>
      <c r="SRZ7" s="111"/>
      <c r="SSA7" s="111"/>
      <c r="SSB7" s="111"/>
      <c r="SSC7" s="111"/>
      <c r="SSD7" s="111"/>
      <c r="SSE7" s="111"/>
      <c r="SSF7" s="111"/>
      <c r="SSG7" s="111"/>
      <c r="SSH7" s="111"/>
      <c r="SSI7" s="111"/>
      <c r="SSJ7" s="111"/>
      <c r="SSK7" s="111"/>
      <c r="SSL7" s="111"/>
      <c r="SSM7" s="111"/>
      <c r="SSN7" s="111"/>
      <c r="SSO7" s="111"/>
      <c r="SSP7" s="111"/>
      <c r="SSQ7" s="111"/>
      <c r="SSR7" s="111"/>
      <c r="SSS7" s="111"/>
      <c r="SST7" s="111"/>
      <c r="SSU7" s="111"/>
      <c r="SSV7" s="111"/>
      <c r="SSW7" s="111"/>
      <c r="SSX7" s="111"/>
      <c r="SSY7" s="111"/>
      <c r="SSZ7" s="111"/>
      <c r="STA7" s="111"/>
      <c r="STB7" s="111"/>
      <c r="STC7" s="111"/>
      <c r="STD7" s="111"/>
      <c r="STE7" s="111"/>
      <c r="STF7" s="111"/>
      <c r="STG7" s="111"/>
      <c r="STH7" s="111"/>
      <c r="STI7" s="111"/>
      <c r="STJ7" s="111"/>
      <c r="STK7" s="111"/>
      <c r="STL7" s="111"/>
      <c r="STM7" s="111"/>
      <c r="STN7" s="111"/>
      <c r="STO7" s="111"/>
      <c r="STP7" s="111"/>
      <c r="STQ7" s="111"/>
      <c r="STR7" s="111"/>
      <c r="STS7" s="111"/>
      <c r="STT7" s="111"/>
      <c r="STU7" s="111"/>
      <c r="STV7" s="111"/>
      <c r="STW7" s="111"/>
      <c r="STX7" s="111"/>
      <c r="STY7" s="111"/>
      <c r="STZ7" s="111"/>
      <c r="SUA7" s="111"/>
      <c r="SUB7" s="111"/>
      <c r="SUC7" s="111"/>
      <c r="SUD7" s="111"/>
      <c r="SUE7" s="111"/>
      <c r="SUF7" s="111"/>
      <c r="SUG7" s="111"/>
      <c r="SUH7" s="111"/>
      <c r="SUI7" s="111"/>
      <c r="SUJ7" s="111"/>
      <c r="SUK7" s="111"/>
      <c r="SUL7" s="111"/>
      <c r="SUM7" s="111"/>
      <c r="SUN7" s="111"/>
      <c r="SUO7" s="111"/>
      <c r="SUP7" s="111"/>
      <c r="SUQ7" s="111"/>
      <c r="SUR7" s="111"/>
      <c r="SUS7" s="111"/>
      <c r="SUT7" s="111"/>
      <c r="SUU7" s="111"/>
      <c r="SUV7" s="111"/>
      <c r="SUW7" s="111"/>
      <c r="SUX7" s="111"/>
      <c r="SUY7" s="111"/>
      <c r="SUZ7" s="111"/>
      <c r="SVA7" s="111"/>
      <c r="SVB7" s="111"/>
      <c r="SVC7" s="111"/>
      <c r="SVD7" s="111"/>
      <c r="SVE7" s="111"/>
      <c r="SVF7" s="111"/>
      <c r="SVG7" s="111"/>
      <c r="SVH7" s="111"/>
      <c r="SVI7" s="111"/>
      <c r="SVJ7" s="111"/>
      <c r="SVK7" s="111"/>
      <c r="SVL7" s="111"/>
      <c r="SVM7" s="111"/>
      <c r="SVN7" s="111"/>
      <c r="SVO7" s="111"/>
      <c r="SVP7" s="111"/>
      <c r="SVQ7" s="111"/>
      <c r="SVR7" s="111"/>
      <c r="SVS7" s="111"/>
      <c r="SVT7" s="111"/>
      <c r="SVU7" s="111"/>
      <c r="SVV7" s="111"/>
      <c r="SVW7" s="111"/>
      <c r="SVX7" s="111"/>
      <c r="SVY7" s="111"/>
      <c r="SVZ7" s="111"/>
      <c r="SWA7" s="111"/>
      <c r="SWB7" s="111"/>
      <c r="SWC7" s="111"/>
      <c r="SWD7" s="111"/>
      <c r="SWE7" s="111"/>
      <c r="SWF7" s="111"/>
      <c r="SWG7" s="111"/>
      <c r="SWH7" s="111"/>
      <c r="SWI7" s="111"/>
      <c r="SWJ7" s="111"/>
      <c r="SWK7" s="111"/>
      <c r="SWL7" s="111"/>
      <c r="SWM7" s="111"/>
      <c r="SWN7" s="111"/>
      <c r="SWO7" s="111"/>
      <c r="SWP7" s="111"/>
      <c r="SWQ7" s="111"/>
      <c r="SWR7" s="111"/>
      <c r="SWS7" s="111"/>
      <c r="SWT7" s="111"/>
      <c r="SWU7" s="111"/>
      <c r="SWV7" s="111"/>
      <c r="SWW7" s="111"/>
      <c r="SWX7" s="111"/>
      <c r="SWY7" s="111"/>
      <c r="SWZ7" s="111"/>
      <c r="SXA7" s="111"/>
      <c r="SXB7" s="111"/>
      <c r="SXC7" s="111"/>
      <c r="SXD7" s="111"/>
      <c r="SXE7" s="111"/>
      <c r="SXF7" s="111"/>
      <c r="SXG7" s="111"/>
      <c r="SXH7" s="111"/>
      <c r="SXI7" s="111"/>
      <c r="SXJ7" s="111"/>
      <c r="SXK7" s="111"/>
      <c r="SXL7" s="111"/>
      <c r="SXM7" s="111"/>
      <c r="SXN7" s="111"/>
      <c r="SXO7" s="111"/>
      <c r="SXP7" s="111"/>
      <c r="SXQ7" s="111"/>
      <c r="SXR7" s="111"/>
      <c r="SXS7" s="111"/>
      <c r="SXT7" s="111"/>
      <c r="SXU7" s="111"/>
      <c r="SXV7" s="111"/>
      <c r="SXW7" s="111"/>
      <c r="SXX7" s="111"/>
      <c r="SXY7" s="111"/>
      <c r="SXZ7" s="111"/>
      <c r="SYA7" s="111"/>
      <c r="SYB7" s="111"/>
      <c r="SYC7" s="111"/>
      <c r="SYD7" s="111"/>
      <c r="SYE7" s="111"/>
      <c r="SYF7" s="111"/>
      <c r="SYG7" s="111"/>
      <c r="SYH7" s="111"/>
      <c r="SYI7" s="111"/>
      <c r="SYJ7" s="111"/>
      <c r="SYK7" s="111"/>
      <c r="SYL7" s="111"/>
      <c r="SYM7" s="111"/>
      <c r="SYN7" s="111"/>
      <c r="SYO7" s="111"/>
      <c r="SYP7" s="111"/>
      <c r="SYQ7" s="111"/>
      <c r="SYR7" s="111"/>
      <c r="SYS7" s="111"/>
      <c r="SYT7" s="111"/>
      <c r="SYU7" s="111"/>
      <c r="SYV7" s="111"/>
      <c r="SYW7" s="111"/>
      <c r="SYX7" s="111"/>
      <c r="SYY7" s="111"/>
      <c r="SYZ7" s="111"/>
      <c r="SZA7" s="111"/>
      <c r="SZB7" s="111"/>
      <c r="SZC7" s="111"/>
      <c r="SZD7" s="111"/>
      <c r="SZE7" s="111"/>
      <c r="SZF7" s="111"/>
      <c r="SZG7" s="111"/>
      <c r="SZH7" s="111"/>
      <c r="SZI7" s="111"/>
      <c r="SZJ7" s="111"/>
      <c r="SZK7" s="111"/>
      <c r="SZL7" s="111"/>
      <c r="SZM7" s="111"/>
      <c r="SZN7" s="111"/>
      <c r="SZO7" s="111"/>
      <c r="SZP7" s="111"/>
      <c r="SZQ7" s="111"/>
      <c r="SZR7" s="111"/>
      <c r="SZS7" s="111"/>
      <c r="SZT7" s="111"/>
      <c r="SZU7" s="111"/>
      <c r="SZV7" s="111"/>
      <c r="SZW7" s="111"/>
      <c r="SZX7" s="111"/>
      <c r="SZY7" s="111"/>
      <c r="SZZ7" s="111"/>
      <c r="TAA7" s="111"/>
      <c r="TAB7" s="111"/>
      <c r="TAC7" s="111"/>
      <c r="TAD7" s="111"/>
      <c r="TAE7" s="111"/>
      <c r="TAF7" s="111"/>
      <c r="TAG7" s="111"/>
      <c r="TAH7" s="111"/>
      <c r="TAI7" s="111"/>
      <c r="TAJ7" s="111"/>
      <c r="TAK7" s="111"/>
      <c r="TAL7" s="111"/>
      <c r="TAM7" s="111"/>
      <c r="TAN7" s="111"/>
      <c r="TAO7" s="111"/>
      <c r="TAP7" s="111"/>
      <c r="TAQ7" s="111"/>
      <c r="TAR7" s="111"/>
      <c r="TAS7" s="111"/>
      <c r="TAT7" s="111"/>
      <c r="TAU7" s="111"/>
      <c r="TAV7" s="111"/>
      <c r="TAW7" s="111"/>
      <c r="TAX7" s="111"/>
      <c r="TAY7" s="111"/>
      <c r="TAZ7" s="111"/>
      <c r="TBA7" s="111"/>
      <c r="TBB7" s="111"/>
      <c r="TBC7" s="111"/>
      <c r="TBD7" s="111"/>
      <c r="TBE7" s="111"/>
      <c r="TBF7" s="111"/>
      <c r="TBG7" s="111"/>
      <c r="TBH7" s="111"/>
      <c r="TBI7" s="111"/>
      <c r="TBJ7" s="111"/>
      <c r="TBK7" s="111"/>
      <c r="TBL7" s="111"/>
      <c r="TBM7" s="111"/>
      <c r="TBN7" s="111"/>
      <c r="TBO7" s="111"/>
      <c r="TBP7" s="111"/>
      <c r="TBQ7" s="111"/>
      <c r="TBR7" s="111"/>
      <c r="TBS7" s="111"/>
      <c r="TBT7" s="111"/>
      <c r="TBU7" s="111"/>
      <c r="TBV7" s="111"/>
      <c r="TBW7" s="111"/>
      <c r="TBX7" s="111"/>
      <c r="TBY7" s="111"/>
      <c r="TBZ7" s="111"/>
      <c r="TCA7" s="111"/>
      <c r="TCB7" s="111"/>
      <c r="TCC7" s="111"/>
      <c r="TCD7" s="111"/>
      <c r="TCE7" s="111"/>
      <c r="TCF7" s="111"/>
      <c r="TCG7" s="111"/>
      <c r="TCH7" s="111"/>
      <c r="TCI7" s="111"/>
      <c r="TCJ7" s="111"/>
      <c r="TCK7" s="111"/>
      <c r="TCL7" s="111"/>
      <c r="TCM7" s="111"/>
      <c r="TCN7" s="111"/>
      <c r="TCO7" s="111"/>
      <c r="TCP7" s="111"/>
      <c r="TCQ7" s="111"/>
      <c r="TCR7" s="111"/>
      <c r="TCS7" s="111"/>
      <c r="TCT7" s="111"/>
      <c r="TCU7" s="111"/>
      <c r="TCV7" s="111"/>
      <c r="TCW7" s="111"/>
      <c r="TCX7" s="111"/>
      <c r="TCY7" s="111"/>
      <c r="TCZ7" s="111"/>
      <c r="TDA7" s="111"/>
      <c r="TDB7" s="111"/>
      <c r="TDC7" s="111"/>
      <c r="TDD7" s="111"/>
      <c r="TDE7" s="111"/>
      <c r="TDF7" s="111"/>
      <c r="TDG7" s="111"/>
      <c r="TDH7" s="111"/>
      <c r="TDI7" s="111"/>
      <c r="TDJ7" s="111"/>
      <c r="TDK7" s="111"/>
      <c r="TDL7" s="111"/>
      <c r="TDM7" s="111"/>
      <c r="TDN7" s="111"/>
      <c r="TDO7" s="111"/>
      <c r="TDP7" s="111"/>
      <c r="TDQ7" s="111"/>
      <c r="TDR7" s="111"/>
      <c r="TDS7" s="111"/>
      <c r="TDT7" s="111"/>
      <c r="TDU7" s="111"/>
      <c r="TDV7" s="111"/>
      <c r="TDW7" s="111"/>
      <c r="TDX7" s="111"/>
      <c r="TDY7" s="111"/>
      <c r="TDZ7" s="111"/>
      <c r="TEA7" s="111"/>
      <c r="TEB7" s="111"/>
      <c r="TEC7" s="111"/>
      <c r="TED7" s="111"/>
      <c r="TEE7" s="111"/>
      <c r="TEF7" s="111"/>
      <c r="TEG7" s="111"/>
      <c r="TEH7" s="111"/>
      <c r="TEI7" s="111"/>
      <c r="TEJ7" s="111"/>
      <c r="TEK7" s="111"/>
      <c r="TEL7" s="111"/>
      <c r="TEM7" s="111"/>
      <c r="TEN7" s="111"/>
      <c r="TEO7" s="111"/>
      <c r="TEP7" s="111"/>
      <c r="TEQ7" s="111"/>
      <c r="TER7" s="111"/>
      <c r="TES7" s="111"/>
      <c r="TET7" s="111"/>
      <c r="TEU7" s="111"/>
      <c r="TEV7" s="111"/>
      <c r="TEW7" s="111"/>
      <c r="TEX7" s="111"/>
      <c r="TEY7" s="111"/>
      <c r="TEZ7" s="111"/>
      <c r="TFA7" s="111"/>
      <c r="TFB7" s="111"/>
      <c r="TFC7" s="111"/>
      <c r="TFD7" s="111"/>
      <c r="TFE7" s="111"/>
      <c r="TFF7" s="111"/>
      <c r="TFG7" s="111"/>
      <c r="TFH7" s="111"/>
      <c r="TFI7" s="111"/>
      <c r="TFJ7" s="111"/>
      <c r="TFK7" s="111"/>
      <c r="TFL7" s="111"/>
      <c r="TFM7" s="111"/>
      <c r="TFN7" s="111"/>
      <c r="TFO7" s="111"/>
      <c r="TFP7" s="111"/>
      <c r="TFQ7" s="111"/>
      <c r="TFR7" s="111"/>
      <c r="TFS7" s="111"/>
      <c r="TFT7" s="111"/>
      <c r="TFU7" s="111"/>
      <c r="TFV7" s="111"/>
      <c r="TFW7" s="111"/>
      <c r="TFX7" s="111"/>
      <c r="TFY7" s="111"/>
      <c r="TFZ7" s="111"/>
      <c r="TGA7" s="111"/>
      <c r="TGB7" s="111"/>
      <c r="TGC7" s="111"/>
      <c r="TGD7" s="111"/>
      <c r="TGE7" s="111"/>
      <c r="TGF7" s="111"/>
      <c r="TGG7" s="111"/>
      <c r="TGH7" s="111"/>
      <c r="TGI7" s="111"/>
      <c r="TGJ7" s="111"/>
      <c r="TGK7" s="111"/>
      <c r="TGL7" s="111"/>
      <c r="TGM7" s="111"/>
      <c r="TGN7" s="111"/>
      <c r="TGO7" s="111"/>
      <c r="TGP7" s="111"/>
      <c r="TGQ7" s="111"/>
      <c r="TGR7" s="111"/>
      <c r="TGS7" s="111"/>
      <c r="TGT7" s="111"/>
      <c r="TGU7" s="111"/>
      <c r="TGV7" s="111"/>
      <c r="TGW7" s="111"/>
      <c r="TGX7" s="111"/>
      <c r="TGY7" s="111"/>
      <c r="TGZ7" s="111"/>
      <c r="THA7" s="111"/>
      <c r="THB7" s="111"/>
      <c r="THC7" s="111"/>
      <c r="THD7" s="111"/>
      <c r="THE7" s="111"/>
      <c r="THF7" s="111"/>
      <c r="THG7" s="111"/>
      <c r="THH7" s="111"/>
      <c r="THI7" s="111"/>
      <c r="THJ7" s="111"/>
      <c r="THK7" s="111"/>
      <c r="THL7" s="111"/>
      <c r="THM7" s="111"/>
      <c r="THN7" s="111"/>
      <c r="THO7" s="111"/>
      <c r="THP7" s="111"/>
      <c r="THQ7" s="111"/>
      <c r="THR7" s="111"/>
      <c r="THS7" s="111"/>
      <c r="THT7" s="111"/>
      <c r="THU7" s="111"/>
      <c r="THV7" s="111"/>
      <c r="THW7" s="111"/>
      <c r="THX7" s="111"/>
      <c r="THY7" s="111"/>
      <c r="THZ7" s="111"/>
      <c r="TIA7" s="111"/>
      <c r="TIB7" s="111"/>
      <c r="TIC7" s="111"/>
      <c r="TID7" s="111"/>
      <c r="TIE7" s="111"/>
      <c r="TIF7" s="111"/>
      <c r="TIG7" s="111"/>
      <c r="TIH7" s="111"/>
      <c r="TII7" s="111"/>
      <c r="TIJ7" s="111"/>
      <c r="TIK7" s="111"/>
      <c r="TIL7" s="111"/>
      <c r="TIM7" s="111"/>
      <c r="TIN7" s="111"/>
      <c r="TIO7" s="111"/>
      <c r="TIP7" s="111"/>
      <c r="TIQ7" s="111"/>
      <c r="TIR7" s="111"/>
      <c r="TIS7" s="111"/>
      <c r="TIT7" s="111"/>
      <c r="TIU7" s="111"/>
      <c r="TIV7" s="111"/>
      <c r="TIW7" s="111"/>
      <c r="TIX7" s="111"/>
      <c r="TIY7" s="111"/>
      <c r="TIZ7" s="111"/>
      <c r="TJA7" s="111"/>
      <c r="TJB7" s="111"/>
      <c r="TJC7" s="111"/>
      <c r="TJD7" s="111"/>
      <c r="TJE7" s="111"/>
      <c r="TJF7" s="111"/>
      <c r="TJG7" s="111"/>
      <c r="TJH7" s="111"/>
      <c r="TJI7" s="111"/>
      <c r="TJJ7" s="111"/>
      <c r="TJK7" s="111"/>
      <c r="TJL7" s="111"/>
      <c r="TJM7" s="111"/>
      <c r="TJN7" s="111"/>
      <c r="TJO7" s="111"/>
      <c r="TJP7" s="111"/>
      <c r="TJQ7" s="111"/>
      <c r="TJR7" s="111"/>
      <c r="TJS7" s="111"/>
      <c r="TJT7" s="111"/>
      <c r="TJU7" s="111"/>
      <c r="TJV7" s="111"/>
      <c r="TJW7" s="111"/>
      <c r="TJX7" s="111"/>
      <c r="TJY7" s="111"/>
      <c r="TJZ7" s="111"/>
      <c r="TKA7" s="111"/>
      <c r="TKB7" s="111"/>
      <c r="TKC7" s="111"/>
      <c r="TKD7" s="111"/>
      <c r="TKE7" s="111"/>
      <c r="TKF7" s="111"/>
      <c r="TKG7" s="111"/>
      <c r="TKH7" s="111"/>
      <c r="TKI7" s="111"/>
      <c r="TKJ7" s="111"/>
      <c r="TKK7" s="111"/>
      <c r="TKL7" s="111"/>
      <c r="TKM7" s="111"/>
      <c r="TKN7" s="111"/>
      <c r="TKO7" s="111"/>
      <c r="TKP7" s="111"/>
      <c r="TKQ7" s="111"/>
      <c r="TKR7" s="111"/>
      <c r="TKS7" s="111"/>
      <c r="TKT7" s="111"/>
      <c r="TKU7" s="111"/>
      <c r="TKV7" s="111"/>
      <c r="TKW7" s="111"/>
      <c r="TKX7" s="111"/>
      <c r="TKY7" s="111"/>
      <c r="TKZ7" s="111"/>
      <c r="TLA7" s="111"/>
      <c r="TLB7" s="111"/>
      <c r="TLC7" s="111"/>
      <c r="TLD7" s="111"/>
      <c r="TLE7" s="111"/>
      <c r="TLF7" s="111"/>
      <c r="TLG7" s="111"/>
      <c r="TLH7" s="111"/>
      <c r="TLI7" s="111"/>
      <c r="TLJ7" s="111"/>
      <c r="TLK7" s="111"/>
      <c r="TLL7" s="111"/>
      <c r="TLM7" s="111"/>
      <c r="TLN7" s="111"/>
      <c r="TLO7" s="111"/>
      <c r="TLP7" s="111"/>
      <c r="TLQ7" s="111"/>
      <c r="TLR7" s="111"/>
      <c r="TLS7" s="111"/>
      <c r="TLT7" s="111"/>
      <c r="TLU7" s="111"/>
      <c r="TLV7" s="111"/>
      <c r="TLW7" s="111"/>
      <c r="TLX7" s="111"/>
      <c r="TLY7" s="111"/>
      <c r="TLZ7" s="111"/>
      <c r="TMA7" s="111"/>
      <c r="TMB7" s="111"/>
      <c r="TMC7" s="111"/>
      <c r="TMD7" s="111"/>
      <c r="TME7" s="111"/>
      <c r="TMF7" s="111"/>
      <c r="TMG7" s="111"/>
      <c r="TMH7" s="111"/>
      <c r="TMI7" s="111"/>
      <c r="TMJ7" s="111"/>
      <c r="TMK7" s="111"/>
      <c r="TML7" s="111"/>
      <c r="TMM7" s="111"/>
      <c r="TMN7" s="111"/>
      <c r="TMO7" s="111"/>
      <c r="TMP7" s="111"/>
      <c r="TMQ7" s="111"/>
      <c r="TMR7" s="111"/>
      <c r="TMS7" s="111"/>
      <c r="TMT7" s="111"/>
      <c r="TMU7" s="111"/>
      <c r="TMV7" s="111"/>
      <c r="TMW7" s="111"/>
      <c r="TMX7" s="111"/>
      <c r="TMY7" s="111"/>
      <c r="TMZ7" s="111"/>
      <c r="TNA7" s="111"/>
      <c r="TNB7" s="111"/>
      <c r="TNC7" s="111"/>
      <c r="TND7" s="111"/>
      <c r="TNE7" s="111"/>
      <c r="TNF7" s="111"/>
      <c r="TNG7" s="111"/>
      <c r="TNH7" s="111"/>
      <c r="TNI7" s="111"/>
      <c r="TNJ7" s="111"/>
      <c r="TNK7" s="111"/>
      <c r="TNL7" s="111"/>
      <c r="TNM7" s="111"/>
      <c r="TNN7" s="111"/>
      <c r="TNO7" s="111"/>
      <c r="TNP7" s="111"/>
      <c r="TNQ7" s="111"/>
      <c r="TNR7" s="111"/>
      <c r="TNS7" s="111"/>
      <c r="TNT7" s="111"/>
      <c r="TNU7" s="111"/>
      <c r="TNV7" s="111"/>
      <c r="TNW7" s="111"/>
      <c r="TNX7" s="111"/>
      <c r="TNY7" s="111"/>
      <c r="TNZ7" s="111"/>
      <c r="TOA7" s="111"/>
      <c r="TOB7" s="111"/>
      <c r="TOC7" s="111"/>
      <c r="TOD7" s="111"/>
      <c r="TOE7" s="111"/>
      <c r="TOF7" s="111"/>
      <c r="TOG7" s="111"/>
      <c r="TOH7" s="111"/>
      <c r="TOI7" s="111"/>
      <c r="TOJ7" s="111"/>
      <c r="TOK7" s="111"/>
      <c r="TOL7" s="111"/>
      <c r="TOM7" s="111"/>
      <c r="TON7" s="111"/>
      <c r="TOO7" s="111"/>
      <c r="TOP7" s="111"/>
      <c r="TOQ7" s="111"/>
      <c r="TOR7" s="111"/>
      <c r="TOS7" s="111"/>
      <c r="TOT7" s="111"/>
      <c r="TOU7" s="111"/>
      <c r="TOV7" s="111"/>
      <c r="TOW7" s="111"/>
      <c r="TOX7" s="111"/>
      <c r="TOY7" s="111"/>
      <c r="TOZ7" s="111"/>
      <c r="TPA7" s="111"/>
      <c r="TPB7" s="111"/>
      <c r="TPC7" s="111"/>
      <c r="TPD7" s="111"/>
      <c r="TPE7" s="111"/>
      <c r="TPF7" s="111"/>
      <c r="TPG7" s="111"/>
      <c r="TPH7" s="111"/>
      <c r="TPI7" s="111"/>
      <c r="TPJ7" s="111"/>
      <c r="TPK7" s="111"/>
      <c r="TPL7" s="111"/>
      <c r="TPM7" s="111"/>
      <c r="TPN7" s="111"/>
      <c r="TPO7" s="111"/>
      <c r="TPP7" s="111"/>
      <c r="TPQ7" s="111"/>
      <c r="TPR7" s="111"/>
      <c r="TPS7" s="111"/>
      <c r="TPT7" s="111"/>
      <c r="TPU7" s="111"/>
      <c r="TPV7" s="111"/>
      <c r="TPW7" s="111"/>
      <c r="TPX7" s="111"/>
      <c r="TPY7" s="111"/>
      <c r="TPZ7" s="111"/>
      <c r="TQA7" s="111"/>
      <c r="TQB7" s="111"/>
      <c r="TQC7" s="111"/>
      <c r="TQD7" s="111"/>
      <c r="TQE7" s="111"/>
      <c r="TQF7" s="111"/>
      <c r="TQG7" s="111"/>
      <c r="TQH7" s="111"/>
      <c r="TQI7" s="111"/>
      <c r="TQJ7" s="111"/>
      <c r="TQK7" s="111"/>
      <c r="TQL7" s="111"/>
      <c r="TQM7" s="111"/>
      <c r="TQN7" s="111"/>
      <c r="TQO7" s="111"/>
      <c r="TQP7" s="111"/>
      <c r="TQQ7" s="111"/>
      <c r="TQR7" s="111"/>
      <c r="TQS7" s="111"/>
      <c r="TQT7" s="111"/>
      <c r="TQU7" s="111"/>
      <c r="TQV7" s="111"/>
      <c r="TQW7" s="111"/>
      <c r="TQX7" s="111"/>
      <c r="TQY7" s="111"/>
      <c r="TQZ7" s="111"/>
      <c r="TRA7" s="111"/>
      <c r="TRB7" s="111"/>
      <c r="TRC7" s="111"/>
      <c r="TRD7" s="111"/>
      <c r="TRE7" s="111"/>
      <c r="TRF7" s="111"/>
      <c r="TRG7" s="111"/>
      <c r="TRH7" s="111"/>
      <c r="TRI7" s="111"/>
      <c r="TRJ7" s="111"/>
      <c r="TRK7" s="111"/>
      <c r="TRL7" s="111"/>
      <c r="TRM7" s="111"/>
      <c r="TRN7" s="111"/>
      <c r="TRO7" s="111"/>
      <c r="TRP7" s="111"/>
      <c r="TRQ7" s="111"/>
      <c r="TRR7" s="111"/>
      <c r="TRS7" s="111"/>
      <c r="TRT7" s="111"/>
      <c r="TRU7" s="111"/>
      <c r="TRV7" s="111"/>
      <c r="TRW7" s="111"/>
      <c r="TRX7" s="111"/>
      <c r="TRY7" s="111"/>
      <c r="TRZ7" s="111"/>
      <c r="TSA7" s="111"/>
      <c r="TSB7" s="111"/>
      <c r="TSC7" s="111"/>
      <c r="TSD7" s="111"/>
      <c r="TSE7" s="111"/>
      <c r="TSF7" s="111"/>
      <c r="TSG7" s="111"/>
      <c r="TSH7" s="111"/>
      <c r="TSI7" s="111"/>
      <c r="TSJ7" s="111"/>
      <c r="TSK7" s="111"/>
      <c r="TSL7" s="111"/>
      <c r="TSM7" s="111"/>
      <c r="TSN7" s="111"/>
      <c r="TSO7" s="111"/>
      <c r="TSP7" s="111"/>
      <c r="TSQ7" s="111"/>
      <c r="TSR7" s="111"/>
      <c r="TSS7" s="111"/>
      <c r="TST7" s="111"/>
      <c r="TSU7" s="111"/>
      <c r="TSV7" s="111"/>
      <c r="TSW7" s="111"/>
      <c r="TSX7" s="111"/>
      <c r="TSY7" s="111"/>
      <c r="TSZ7" s="111"/>
      <c r="TTA7" s="111"/>
      <c r="TTB7" s="111"/>
      <c r="TTC7" s="111"/>
      <c r="TTD7" s="111"/>
      <c r="TTE7" s="111"/>
      <c r="TTF7" s="111"/>
      <c r="TTG7" s="111"/>
      <c r="TTH7" s="111"/>
      <c r="TTI7" s="111"/>
      <c r="TTJ7" s="111"/>
      <c r="TTK7" s="111"/>
      <c r="TTL7" s="111"/>
      <c r="TTM7" s="111"/>
      <c r="TTN7" s="111"/>
      <c r="TTO7" s="111"/>
      <c r="TTP7" s="111"/>
      <c r="TTQ7" s="111"/>
      <c r="TTR7" s="111"/>
      <c r="TTS7" s="111"/>
      <c r="TTT7" s="111"/>
      <c r="TTU7" s="111"/>
      <c r="TTV7" s="111"/>
      <c r="TTW7" s="111"/>
      <c r="TTX7" s="111"/>
      <c r="TTY7" s="111"/>
      <c r="TTZ7" s="111"/>
      <c r="TUA7" s="111"/>
      <c r="TUB7" s="111"/>
      <c r="TUC7" s="111"/>
      <c r="TUD7" s="111"/>
      <c r="TUE7" s="111"/>
      <c r="TUF7" s="111"/>
      <c r="TUG7" s="111"/>
      <c r="TUH7" s="111"/>
      <c r="TUI7" s="111"/>
      <c r="TUJ7" s="111"/>
      <c r="TUK7" s="111"/>
      <c r="TUL7" s="111"/>
      <c r="TUM7" s="111"/>
      <c r="TUN7" s="111"/>
      <c r="TUO7" s="111"/>
      <c r="TUP7" s="111"/>
      <c r="TUQ7" s="111"/>
      <c r="TUR7" s="111"/>
      <c r="TUS7" s="111"/>
      <c r="TUT7" s="111"/>
      <c r="TUU7" s="111"/>
      <c r="TUV7" s="111"/>
      <c r="TUW7" s="111"/>
      <c r="TUX7" s="111"/>
      <c r="TUY7" s="111"/>
      <c r="TUZ7" s="111"/>
      <c r="TVA7" s="111"/>
      <c r="TVB7" s="111"/>
      <c r="TVC7" s="111"/>
      <c r="TVD7" s="111"/>
      <c r="TVE7" s="111"/>
      <c r="TVF7" s="111"/>
      <c r="TVG7" s="111"/>
      <c r="TVH7" s="111"/>
      <c r="TVI7" s="111"/>
      <c r="TVJ7" s="111"/>
      <c r="TVK7" s="111"/>
      <c r="TVL7" s="111"/>
      <c r="TVM7" s="111"/>
      <c r="TVN7" s="111"/>
      <c r="TVO7" s="111"/>
      <c r="TVP7" s="111"/>
      <c r="TVQ7" s="111"/>
      <c r="TVR7" s="111"/>
      <c r="TVS7" s="111"/>
      <c r="TVT7" s="111"/>
      <c r="TVU7" s="111"/>
      <c r="TVV7" s="111"/>
      <c r="TVW7" s="111"/>
      <c r="TVX7" s="111"/>
      <c r="TVY7" s="111"/>
      <c r="TVZ7" s="111"/>
      <c r="TWA7" s="111"/>
      <c r="TWB7" s="111"/>
      <c r="TWC7" s="111"/>
      <c r="TWD7" s="111"/>
      <c r="TWE7" s="111"/>
      <c r="TWF7" s="111"/>
      <c r="TWG7" s="111"/>
      <c r="TWH7" s="111"/>
      <c r="TWI7" s="111"/>
      <c r="TWJ7" s="111"/>
      <c r="TWK7" s="111"/>
      <c r="TWL7" s="111"/>
      <c r="TWM7" s="111"/>
      <c r="TWN7" s="111"/>
      <c r="TWO7" s="111"/>
      <c r="TWP7" s="111"/>
      <c r="TWQ7" s="111"/>
      <c r="TWR7" s="111"/>
      <c r="TWS7" s="111"/>
      <c r="TWT7" s="111"/>
      <c r="TWU7" s="111"/>
      <c r="TWV7" s="111"/>
      <c r="TWW7" s="111"/>
      <c r="TWX7" s="111"/>
      <c r="TWY7" s="111"/>
      <c r="TWZ7" s="111"/>
      <c r="TXA7" s="111"/>
      <c r="TXB7" s="111"/>
      <c r="TXC7" s="111"/>
      <c r="TXD7" s="111"/>
      <c r="TXE7" s="111"/>
      <c r="TXF7" s="111"/>
      <c r="TXG7" s="111"/>
      <c r="TXH7" s="111"/>
      <c r="TXI7" s="111"/>
      <c r="TXJ7" s="111"/>
      <c r="TXK7" s="111"/>
      <c r="TXL7" s="111"/>
      <c r="TXM7" s="111"/>
      <c r="TXN7" s="111"/>
      <c r="TXO7" s="111"/>
      <c r="TXP7" s="111"/>
      <c r="TXQ7" s="111"/>
      <c r="TXR7" s="111"/>
      <c r="TXS7" s="111"/>
      <c r="TXT7" s="111"/>
      <c r="TXU7" s="111"/>
      <c r="TXV7" s="111"/>
      <c r="TXW7" s="111"/>
      <c r="TXX7" s="111"/>
      <c r="TXY7" s="111"/>
      <c r="TXZ7" s="111"/>
      <c r="TYA7" s="111"/>
      <c r="TYB7" s="111"/>
      <c r="TYC7" s="111"/>
      <c r="TYD7" s="111"/>
      <c r="TYE7" s="111"/>
      <c r="TYF7" s="111"/>
      <c r="TYG7" s="111"/>
      <c r="TYH7" s="111"/>
      <c r="TYI7" s="111"/>
      <c r="TYJ7" s="111"/>
      <c r="TYK7" s="111"/>
      <c r="TYL7" s="111"/>
      <c r="TYM7" s="111"/>
      <c r="TYN7" s="111"/>
      <c r="TYO7" s="111"/>
      <c r="TYP7" s="111"/>
      <c r="TYQ7" s="111"/>
      <c r="TYR7" s="111"/>
      <c r="TYS7" s="111"/>
      <c r="TYT7" s="111"/>
      <c r="TYU7" s="111"/>
      <c r="TYV7" s="111"/>
      <c r="TYW7" s="111"/>
      <c r="TYX7" s="111"/>
      <c r="TYY7" s="111"/>
      <c r="TYZ7" s="111"/>
      <c r="TZA7" s="111"/>
      <c r="TZB7" s="111"/>
      <c r="TZC7" s="111"/>
      <c r="TZD7" s="111"/>
      <c r="TZE7" s="111"/>
      <c r="TZF7" s="111"/>
      <c r="TZG7" s="111"/>
      <c r="TZH7" s="111"/>
      <c r="TZI7" s="111"/>
      <c r="TZJ7" s="111"/>
      <c r="TZK7" s="111"/>
      <c r="TZL7" s="111"/>
      <c r="TZM7" s="111"/>
      <c r="TZN7" s="111"/>
      <c r="TZO7" s="111"/>
      <c r="TZP7" s="111"/>
      <c r="TZQ7" s="111"/>
      <c r="TZR7" s="111"/>
      <c r="TZS7" s="111"/>
      <c r="TZT7" s="111"/>
      <c r="TZU7" s="111"/>
      <c r="TZV7" s="111"/>
      <c r="TZW7" s="111"/>
      <c r="TZX7" s="111"/>
      <c r="TZY7" s="111"/>
      <c r="TZZ7" s="111"/>
      <c r="UAA7" s="111"/>
      <c r="UAB7" s="111"/>
      <c r="UAC7" s="111"/>
      <c r="UAD7" s="111"/>
      <c r="UAE7" s="111"/>
      <c r="UAF7" s="111"/>
      <c r="UAG7" s="111"/>
      <c r="UAH7" s="111"/>
      <c r="UAI7" s="111"/>
      <c r="UAJ7" s="111"/>
      <c r="UAK7" s="111"/>
      <c r="UAL7" s="111"/>
      <c r="UAM7" s="111"/>
      <c r="UAN7" s="111"/>
      <c r="UAO7" s="111"/>
      <c r="UAP7" s="111"/>
      <c r="UAQ7" s="111"/>
      <c r="UAR7" s="111"/>
      <c r="UAS7" s="111"/>
      <c r="UAT7" s="111"/>
      <c r="UAU7" s="111"/>
      <c r="UAV7" s="111"/>
      <c r="UAW7" s="111"/>
      <c r="UAX7" s="111"/>
      <c r="UAY7" s="111"/>
      <c r="UAZ7" s="111"/>
      <c r="UBA7" s="111"/>
      <c r="UBB7" s="111"/>
      <c r="UBC7" s="111"/>
      <c r="UBD7" s="111"/>
      <c r="UBE7" s="111"/>
      <c r="UBF7" s="111"/>
      <c r="UBG7" s="111"/>
      <c r="UBH7" s="111"/>
      <c r="UBI7" s="111"/>
      <c r="UBJ7" s="111"/>
      <c r="UBK7" s="111"/>
      <c r="UBL7" s="111"/>
      <c r="UBM7" s="111"/>
      <c r="UBN7" s="111"/>
      <c r="UBO7" s="111"/>
      <c r="UBP7" s="111"/>
      <c r="UBQ7" s="111"/>
      <c r="UBR7" s="111"/>
      <c r="UBS7" s="111"/>
      <c r="UBT7" s="111"/>
      <c r="UBU7" s="111"/>
      <c r="UBV7" s="111"/>
      <c r="UBW7" s="111"/>
      <c r="UBX7" s="111"/>
      <c r="UBY7" s="111"/>
      <c r="UBZ7" s="111"/>
      <c r="UCA7" s="111"/>
      <c r="UCB7" s="111"/>
      <c r="UCC7" s="111"/>
      <c r="UCD7" s="111"/>
      <c r="UCE7" s="111"/>
      <c r="UCF7" s="111"/>
      <c r="UCG7" s="111"/>
      <c r="UCH7" s="111"/>
      <c r="UCI7" s="111"/>
      <c r="UCJ7" s="111"/>
      <c r="UCK7" s="111"/>
      <c r="UCL7" s="111"/>
      <c r="UCM7" s="111"/>
      <c r="UCN7" s="111"/>
      <c r="UCO7" s="111"/>
      <c r="UCP7" s="111"/>
      <c r="UCQ7" s="111"/>
      <c r="UCR7" s="111"/>
      <c r="UCS7" s="111"/>
      <c r="UCT7" s="111"/>
      <c r="UCU7" s="111"/>
      <c r="UCV7" s="111"/>
      <c r="UCW7" s="111"/>
      <c r="UCX7" s="111"/>
      <c r="UCY7" s="111"/>
      <c r="UCZ7" s="111"/>
      <c r="UDA7" s="111"/>
      <c r="UDB7" s="111"/>
      <c r="UDC7" s="111"/>
      <c r="UDD7" s="111"/>
      <c r="UDE7" s="111"/>
      <c r="UDF7" s="111"/>
      <c r="UDG7" s="111"/>
      <c r="UDH7" s="111"/>
      <c r="UDI7" s="111"/>
      <c r="UDJ7" s="111"/>
      <c r="UDK7" s="111"/>
      <c r="UDL7" s="111"/>
      <c r="UDM7" s="111"/>
      <c r="UDN7" s="111"/>
      <c r="UDO7" s="111"/>
      <c r="UDP7" s="111"/>
      <c r="UDQ7" s="111"/>
      <c r="UDR7" s="111"/>
      <c r="UDS7" s="111"/>
      <c r="UDT7" s="111"/>
      <c r="UDU7" s="111"/>
      <c r="UDV7" s="111"/>
      <c r="UDW7" s="111"/>
      <c r="UDX7" s="111"/>
      <c r="UDY7" s="111"/>
      <c r="UDZ7" s="111"/>
      <c r="UEA7" s="111"/>
      <c r="UEB7" s="111"/>
      <c r="UEC7" s="111"/>
      <c r="UED7" s="111"/>
      <c r="UEE7" s="111"/>
      <c r="UEF7" s="111"/>
      <c r="UEG7" s="111"/>
      <c r="UEH7" s="111"/>
      <c r="UEI7" s="111"/>
      <c r="UEJ7" s="111"/>
      <c r="UEK7" s="111"/>
      <c r="UEL7" s="111"/>
      <c r="UEM7" s="111"/>
      <c r="UEN7" s="111"/>
      <c r="UEO7" s="111"/>
      <c r="UEP7" s="111"/>
      <c r="UEQ7" s="111"/>
      <c r="UER7" s="111"/>
      <c r="UES7" s="111"/>
      <c r="UET7" s="111"/>
      <c r="UEU7" s="111"/>
      <c r="UEV7" s="111"/>
      <c r="UEW7" s="111"/>
      <c r="UEX7" s="111"/>
      <c r="UEY7" s="111"/>
      <c r="UEZ7" s="111"/>
      <c r="UFA7" s="111"/>
      <c r="UFB7" s="111"/>
      <c r="UFC7" s="111"/>
      <c r="UFD7" s="111"/>
      <c r="UFE7" s="111"/>
      <c r="UFF7" s="111"/>
      <c r="UFG7" s="111"/>
      <c r="UFH7" s="111"/>
      <c r="UFI7" s="111"/>
      <c r="UFJ7" s="111"/>
      <c r="UFK7" s="111"/>
      <c r="UFL7" s="111"/>
      <c r="UFM7" s="111"/>
      <c r="UFN7" s="111"/>
      <c r="UFO7" s="111"/>
      <c r="UFP7" s="111"/>
      <c r="UFQ7" s="111"/>
      <c r="UFR7" s="111"/>
      <c r="UFS7" s="111"/>
      <c r="UFT7" s="111"/>
      <c r="UFU7" s="111"/>
      <c r="UFV7" s="111"/>
      <c r="UFW7" s="111"/>
      <c r="UFX7" s="111"/>
      <c r="UFY7" s="111"/>
      <c r="UFZ7" s="111"/>
      <c r="UGA7" s="111"/>
      <c r="UGB7" s="111"/>
      <c r="UGC7" s="111"/>
      <c r="UGD7" s="111"/>
      <c r="UGE7" s="111"/>
      <c r="UGF7" s="111"/>
      <c r="UGG7" s="111"/>
      <c r="UGH7" s="111"/>
      <c r="UGI7" s="111"/>
      <c r="UGJ7" s="111"/>
      <c r="UGK7" s="111"/>
      <c r="UGL7" s="111"/>
      <c r="UGM7" s="111"/>
      <c r="UGN7" s="111"/>
      <c r="UGO7" s="111"/>
      <c r="UGP7" s="111"/>
      <c r="UGQ7" s="111"/>
      <c r="UGR7" s="111"/>
      <c r="UGS7" s="111"/>
      <c r="UGT7" s="111"/>
      <c r="UGU7" s="111"/>
      <c r="UGV7" s="111"/>
      <c r="UGW7" s="111"/>
      <c r="UGX7" s="111"/>
      <c r="UGY7" s="111"/>
      <c r="UGZ7" s="111"/>
      <c r="UHA7" s="111"/>
      <c r="UHB7" s="111"/>
      <c r="UHC7" s="111"/>
      <c r="UHD7" s="111"/>
      <c r="UHE7" s="111"/>
      <c r="UHF7" s="111"/>
      <c r="UHG7" s="111"/>
      <c r="UHH7" s="111"/>
      <c r="UHI7" s="111"/>
      <c r="UHJ7" s="111"/>
      <c r="UHK7" s="111"/>
      <c r="UHL7" s="111"/>
      <c r="UHM7" s="111"/>
      <c r="UHN7" s="111"/>
      <c r="UHO7" s="111"/>
      <c r="UHP7" s="111"/>
      <c r="UHQ7" s="111"/>
      <c r="UHR7" s="111"/>
      <c r="UHS7" s="111"/>
      <c r="UHT7" s="111"/>
      <c r="UHU7" s="111"/>
      <c r="UHV7" s="111"/>
      <c r="UHW7" s="111"/>
      <c r="UHX7" s="111"/>
      <c r="UHY7" s="111"/>
      <c r="UHZ7" s="111"/>
      <c r="UIA7" s="111"/>
      <c r="UIB7" s="111"/>
      <c r="UIC7" s="111"/>
      <c r="UID7" s="111"/>
      <c r="UIE7" s="111"/>
      <c r="UIF7" s="111"/>
      <c r="UIG7" s="111"/>
      <c r="UIH7" s="111"/>
      <c r="UII7" s="111"/>
      <c r="UIJ7" s="111"/>
      <c r="UIK7" s="111"/>
      <c r="UIL7" s="111"/>
      <c r="UIM7" s="111"/>
      <c r="UIN7" s="111"/>
      <c r="UIO7" s="111"/>
      <c r="UIP7" s="111"/>
      <c r="UIQ7" s="111"/>
      <c r="UIR7" s="111"/>
      <c r="UIS7" s="111"/>
      <c r="UIT7" s="111"/>
      <c r="UIU7" s="111"/>
      <c r="UIV7" s="111"/>
      <c r="UIW7" s="111"/>
      <c r="UIX7" s="111"/>
      <c r="UIY7" s="111"/>
      <c r="UIZ7" s="111"/>
      <c r="UJA7" s="111"/>
      <c r="UJB7" s="111"/>
      <c r="UJC7" s="111"/>
      <c r="UJD7" s="111"/>
      <c r="UJE7" s="111"/>
      <c r="UJF7" s="111"/>
      <c r="UJG7" s="111"/>
      <c r="UJH7" s="111"/>
      <c r="UJI7" s="111"/>
      <c r="UJJ7" s="111"/>
      <c r="UJK7" s="111"/>
      <c r="UJL7" s="111"/>
      <c r="UJM7" s="111"/>
      <c r="UJN7" s="111"/>
      <c r="UJO7" s="111"/>
      <c r="UJP7" s="111"/>
      <c r="UJQ7" s="111"/>
      <c r="UJR7" s="111"/>
      <c r="UJS7" s="111"/>
      <c r="UJT7" s="111"/>
      <c r="UJU7" s="111"/>
      <c r="UJV7" s="111"/>
      <c r="UJW7" s="111"/>
      <c r="UJX7" s="111"/>
      <c r="UJY7" s="111"/>
      <c r="UJZ7" s="111"/>
      <c r="UKA7" s="111"/>
      <c r="UKB7" s="111"/>
      <c r="UKC7" s="111"/>
      <c r="UKD7" s="111"/>
      <c r="UKE7" s="111"/>
      <c r="UKF7" s="111"/>
      <c r="UKG7" s="111"/>
      <c r="UKH7" s="111"/>
      <c r="UKI7" s="111"/>
      <c r="UKJ7" s="111"/>
      <c r="UKK7" s="111"/>
      <c r="UKL7" s="111"/>
      <c r="UKM7" s="111"/>
      <c r="UKN7" s="111"/>
      <c r="UKO7" s="111"/>
      <c r="UKP7" s="111"/>
      <c r="UKQ7" s="111"/>
      <c r="UKR7" s="111"/>
      <c r="UKS7" s="111"/>
      <c r="UKT7" s="111"/>
      <c r="UKU7" s="111"/>
      <c r="UKV7" s="111"/>
      <c r="UKW7" s="111"/>
      <c r="UKX7" s="111"/>
      <c r="UKY7" s="111"/>
      <c r="UKZ7" s="111"/>
      <c r="ULA7" s="111"/>
      <c r="ULB7" s="111"/>
      <c r="ULC7" s="111"/>
      <c r="ULD7" s="111"/>
      <c r="ULE7" s="111"/>
      <c r="ULF7" s="111"/>
      <c r="ULG7" s="111"/>
      <c r="ULH7" s="111"/>
      <c r="ULI7" s="111"/>
      <c r="ULJ7" s="111"/>
      <c r="ULK7" s="111"/>
      <c r="ULL7" s="111"/>
      <c r="ULM7" s="111"/>
      <c r="ULN7" s="111"/>
      <c r="ULO7" s="111"/>
      <c r="ULP7" s="111"/>
      <c r="ULQ7" s="111"/>
      <c r="ULR7" s="111"/>
      <c r="ULS7" s="111"/>
      <c r="ULT7" s="111"/>
      <c r="ULU7" s="111"/>
      <c r="ULV7" s="111"/>
      <c r="ULW7" s="111"/>
      <c r="ULX7" s="111"/>
      <c r="ULY7" s="111"/>
      <c r="ULZ7" s="111"/>
      <c r="UMA7" s="111"/>
      <c r="UMB7" s="111"/>
      <c r="UMC7" s="111"/>
      <c r="UMD7" s="111"/>
      <c r="UME7" s="111"/>
      <c r="UMF7" s="111"/>
      <c r="UMG7" s="111"/>
      <c r="UMH7" s="111"/>
      <c r="UMI7" s="111"/>
      <c r="UMJ7" s="111"/>
      <c r="UMK7" s="111"/>
      <c r="UML7" s="111"/>
      <c r="UMM7" s="111"/>
      <c r="UMN7" s="111"/>
      <c r="UMO7" s="111"/>
      <c r="UMP7" s="111"/>
      <c r="UMQ7" s="111"/>
      <c r="UMR7" s="111"/>
      <c r="UMS7" s="111"/>
      <c r="UMT7" s="111"/>
      <c r="UMU7" s="111"/>
      <c r="UMV7" s="111"/>
      <c r="UMW7" s="111"/>
      <c r="UMX7" s="111"/>
      <c r="UMY7" s="111"/>
      <c r="UMZ7" s="111"/>
      <c r="UNA7" s="111"/>
      <c r="UNB7" s="111"/>
      <c r="UNC7" s="111"/>
      <c r="UND7" s="111"/>
      <c r="UNE7" s="111"/>
      <c r="UNF7" s="111"/>
      <c r="UNG7" s="111"/>
      <c r="UNH7" s="111"/>
      <c r="UNI7" s="111"/>
      <c r="UNJ7" s="111"/>
      <c r="UNK7" s="111"/>
      <c r="UNL7" s="111"/>
      <c r="UNM7" s="111"/>
      <c r="UNN7" s="111"/>
      <c r="UNO7" s="111"/>
      <c r="UNP7" s="111"/>
      <c r="UNQ7" s="111"/>
      <c r="UNR7" s="111"/>
      <c r="UNS7" s="111"/>
      <c r="UNT7" s="111"/>
      <c r="UNU7" s="111"/>
      <c r="UNV7" s="111"/>
      <c r="UNW7" s="111"/>
      <c r="UNX7" s="111"/>
      <c r="UNY7" s="111"/>
      <c r="UNZ7" s="111"/>
      <c r="UOA7" s="111"/>
      <c r="UOB7" s="111"/>
      <c r="UOC7" s="111"/>
      <c r="UOD7" s="111"/>
      <c r="UOE7" s="111"/>
      <c r="UOF7" s="111"/>
      <c r="UOG7" s="111"/>
      <c r="UOH7" s="111"/>
      <c r="UOI7" s="111"/>
      <c r="UOJ7" s="111"/>
      <c r="UOK7" s="111"/>
      <c r="UOL7" s="111"/>
      <c r="UOM7" s="111"/>
      <c r="UON7" s="111"/>
      <c r="UOO7" s="111"/>
      <c r="UOP7" s="111"/>
      <c r="UOQ7" s="111"/>
      <c r="UOR7" s="111"/>
      <c r="UOS7" s="111"/>
      <c r="UOT7" s="111"/>
      <c r="UOU7" s="111"/>
      <c r="UOV7" s="111"/>
      <c r="UOW7" s="111"/>
      <c r="UOX7" s="111"/>
      <c r="UOY7" s="111"/>
      <c r="UOZ7" s="111"/>
      <c r="UPA7" s="111"/>
      <c r="UPB7" s="111"/>
      <c r="UPC7" s="111"/>
      <c r="UPD7" s="111"/>
      <c r="UPE7" s="111"/>
      <c r="UPF7" s="111"/>
      <c r="UPG7" s="111"/>
      <c r="UPH7" s="111"/>
      <c r="UPI7" s="111"/>
      <c r="UPJ7" s="111"/>
      <c r="UPK7" s="111"/>
      <c r="UPL7" s="111"/>
      <c r="UPM7" s="111"/>
      <c r="UPN7" s="111"/>
      <c r="UPO7" s="111"/>
      <c r="UPP7" s="111"/>
      <c r="UPQ7" s="111"/>
      <c r="UPR7" s="111"/>
      <c r="UPS7" s="111"/>
      <c r="UPT7" s="111"/>
      <c r="UPU7" s="111"/>
      <c r="UPV7" s="111"/>
      <c r="UPW7" s="111"/>
      <c r="UPX7" s="111"/>
      <c r="UPY7" s="111"/>
      <c r="UPZ7" s="111"/>
      <c r="UQA7" s="111"/>
      <c r="UQB7" s="111"/>
      <c r="UQC7" s="111"/>
      <c r="UQD7" s="111"/>
      <c r="UQE7" s="111"/>
      <c r="UQF7" s="111"/>
      <c r="UQG7" s="111"/>
      <c r="UQH7" s="111"/>
      <c r="UQI7" s="111"/>
      <c r="UQJ7" s="111"/>
      <c r="UQK7" s="111"/>
      <c r="UQL7" s="111"/>
      <c r="UQM7" s="111"/>
      <c r="UQN7" s="111"/>
      <c r="UQO7" s="111"/>
      <c r="UQP7" s="111"/>
      <c r="UQQ7" s="111"/>
      <c r="UQR7" s="111"/>
      <c r="UQS7" s="111"/>
      <c r="UQT7" s="111"/>
      <c r="UQU7" s="111"/>
      <c r="UQV7" s="111"/>
      <c r="UQW7" s="111"/>
      <c r="UQX7" s="111"/>
      <c r="UQY7" s="111"/>
      <c r="UQZ7" s="111"/>
      <c r="URA7" s="111"/>
      <c r="URB7" s="111"/>
      <c r="URC7" s="111"/>
      <c r="URD7" s="111"/>
      <c r="URE7" s="111"/>
      <c r="URF7" s="111"/>
      <c r="URG7" s="111"/>
      <c r="URH7" s="111"/>
      <c r="URI7" s="111"/>
      <c r="URJ7" s="111"/>
      <c r="URK7" s="111"/>
      <c r="URL7" s="111"/>
      <c r="URM7" s="111"/>
      <c r="URN7" s="111"/>
      <c r="URO7" s="111"/>
      <c r="URP7" s="111"/>
      <c r="URQ7" s="111"/>
      <c r="URR7" s="111"/>
      <c r="URS7" s="111"/>
      <c r="URT7" s="111"/>
      <c r="URU7" s="111"/>
      <c r="URV7" s="111"/>
      <c r="URW7" s="111"/>
      <c r="URX7" s="111"/>
      <c r="URY7" s="111"/>
      <c r="URZ7" s="111"/>
      <c r="USA7" s="111"/>
      <c r="USB7" s="111"/>
      <c r="USC7" s="111"/>
      <c r="USD7" s="111"/>
      <c r="USE7" s="111"/>
      <c r="USF7" s="111"/>
      <c r="USG7" s="111"/>
      <c r="USH7" s="111"/>
      <c r="USI7" s="111"/>
      <c r="USJ7" s="111"/>
      <c r="USK7" s="111"/>
      <c r="USL7" s="111"/>
      <c r="USM7" s="111"/>
      <c r="USN7" s="111"/>
      <c r="USO7" s="111"/>
      <c r="USP7" s="111"/>
      <c r="USQ7" s="111"/>
      <c r="USR7" s="111"/>
      <c r="USS7" s="111"/>
      <c r="UST7" s="111"/>
      <c r="USU7" s="111"/>
      <c r="USV7" s="111"/>
      <c r="USW7" s="111"/>
      <c r="USX7" s="111"/>
      <c r="USY7" s="111"/>
      <c r="USZ7" s="111"/>
      <c r="UTA7" s="111"/>
      <c r="UTB7" s="111"/>
      <c r="UTC7" s="111"/>
      <c r="UTD7" s="111"/>
      <c r="UTE7" s="111"/>
      <c r="UTF7" s="111"/>
      <c r="UTG7" s="111"/>
      <c r="UTH7" s="111"/>
      <c r="UTI7" s="111"/>
      <c r="UTJ7" s="111"/>
      <c r="UTK7" s="111"/>
      <c r="UTL7" s="111"/>
      <c r="UTM7" s="111"/>
      <c r="UTN7" s="111"/>
      <c r="UTO7" s="111"/>
      <c r="UTP7" s="111"/>
      <c r="UTQ7" s="111"/>
      <c r="UTR7" s="111"/>
      <c r="UTS7" s="111"/>
      <c r="UTT7" s="111"/>
      <c r="UTU7" s="111"/>
      <c r="UTV7" s="111"/>
      <c r="UTW7" s="111"/>
      <c r="UTX7" s="111"/>
      <c r="UTY7" s="111"/>
      <c r="UTZ7" s="111"/>
      <c r="UUA7" s="111"/>
      <c r="UUB7" s="111"/>
      <c r="UUC7" s="111"/>
      <c r="UUD7" s="111"/>
      <c r="UUE7" s="111"/>
      <c r="UUF7" s="111"/>
      <c r="UUG7" s="111"/>
      <c r="UUH7" s="111"/>
      <c r="UUI7" s="111"/>
      <c r="UUJ7" s="111"/>
      <c r="UUK7" s="111"/>
      <c r="UUL7" s="111"/>
      <c r="UUM7" s="111"/>
      <c r="UUN7" s="111"/>
      <c r="UUO7" s="111"/>
      <c r="UUP7" s="111"/>
      <c r="UUQ7" s="111"/>
      <c r="UUR7" s="111"/>
      <c r="UUS7" s="111"/>
      <c r="UUT7" s="111"/>
      <c r="UUU7" s="111"/>
      <c r="UUV7" s="111"/>
      <c r="UUW7" s="111"/>
      <c r="UUX7" s="111"/>
      <c r="UUY7" s="111"/>
      <c r="UUZ7" s="111"/>
      <c r="UVA7" s="111"/>
      <c r="UVB7" s="111"/>
      <c r="UVC7" s="111"/>
      <c r="UVD7" s="111"/>
      <c r="UVE7" s="111"/>
      <c r="UVF7" s="111"/>
      <c r="UVG7" s="111"/>
      <c r="UVH7" s="111"/>
      <c r="UVI7" s="111"/>
      <c r="UVJ7" s="111"/>
      <c r="UVK7" s="111"/>
      <c r="UVL7" s="111"/>
      <c r="UVM7" s="111"/>
      <c r="UVN7" s="111"/>
      <c r="UVO7" s="111"/>
      <c r="UVP7" s="111"/>
      <c r="UVQ7" s="111"/>
      <c r="UVR7" s="111"/>
      <c r="UVS7" s="111"/>
      <c r="UVT7" s="111"/>
      <c r="UVU7" s="111"/>
      <c r="UVV7" s="111"/>
      <c r="UVW7" s="111"/>
      <c r="UVX7" s="111"/>
      <c r="UVY7" s="111"/>
      <c r="UVZ7" s="111"/>
      <c r="UWA7" s="111"/>
      <c r="UWB7" s="111"/>
      <c r="UWC7" s="111"/>
      <c r="UWD7" s="111"/>
      <c r="UWE7" s="111"/>
      <c r="UWF7" s="111"/>
      <c r="UWG7" s="111"/>
      <c r="UWH7" s="111"/>
      <c r="UWI7" s="111"/>
      <c r="UWJ7" s="111"/>
      <c r="UWK7" s="111"/>
      <c r="UWL7" s="111"/>
      <c r="UWM7" s="111"/>
      <c r="UWN7" s="111"/>
      <c r="UWO7" s="111"/>
      <c r="UWP7" s="111"/>
      <c r="UWQ7" s="111"/>
      <c r="UWR7" s="111"/>
      <c r="UWS7" s="111"/>
      <c r="UWT7" s="111"/>
      <c r="UWU7" s="111"/>
      <c r="UWV7" s="111"/>
      <c r="UWW7" s="111"/>
      <c r="UWX7" s="111"/>
      <c r="UWY7" s="111"/>
      <c r="UWZ7" s="111"/>
      <c r="UXA7" s="111"/>
      <c r="UXB7" s="111"/>
      <c r="UXC7" s="111"/>
      <c r="UXD7" s="111"/>
      <c r="UXE7" s="111"/>
      <c r="UXF7" s="111"/>
      <c r="UXG7" s="111"/>
      <c r="UXH7" s="111"/>
      <c r="UXI7" s="111"/>
      <c r="UXJ7" s="111"/>
      <c r="UXK7" s="111"/>
      <c r="UXL7" s="111"/>
      <c r="UXM7" s="111"/>
      <c r="UXN7" s="111"/>
      <c r="UXO7" s="111"/>
      <c r="UXP7" s="111"/>
      <c r="UXQ7" s="111"/>
      <c r="UXR7" s="111"/>
      <c r="UXS7" s="111"/>
      <c r="UXT7" s="111"/>
      <c r="UXU7" s="111"/>
      <c r="UXV7" s="111"/>
      <c r="UXW7" s="111"/>
      <c r="UXX7" s="111"/>
      <c r="UXY7" s="111"/>
      <c r="UXZ7" s="111"/>
      <c r="UYA7" s="111"/>
      <c r="UYB7" s="111"/>
      <c r="UYC7" s="111"/>
      <c r="UYD7" s="111"/>
      <c r="UYE7" s="111"/>
      <c r="UYF7" s="111"/>
      <c r="UYG7" s="111"/>
      <c r="UYH7" s="111"/>
      <c r="UYI7" s="111"/>
      <c r="UYJ7" s="111"/>
      <c r="UYK7" s="111"/>
      <c r="UYL7" s="111"/>
      <c r="UYM7" s="111"/>
      <c r="UYN7" s="111"/>
      <c r="UYO7" s="111"/>
      <c r="UYP7" s="111"/>
      <c r="UYQ7" s="111"/>
      <c r="UYR7" s="111"/>
      <c r="UYS7" s="111"/>
      <c r="UYT7" s="111"/>
      <c r="UYU7" s="111"/>
      <c r="UYV7" s="111"/>
      <c r="UYW7" s="111"/>
      <c r="UYX7" s="111"/>
      <c r="UYY7" s="111"/>
      <c r="UYZ7" s="111"/>
      <c r="UZA7" s="111"/>
      <c r="UZB7" s="111"/>
      <c r="UZC7" s="111"/>
      <c r="UZD7" s="111"/>
      <c r="UZE7" s="111"/>
      <c r="UZF7" s="111"/>
      <c r="UZG7" s="111"/>
      <c r="UZH7" s="111"/>
      <c r="UZI7" s="111"/>
      <c r="UZJ7" s="111"/>
      <c r="UZK7" s="111"/>
      <c r="UZL7" s="111"/>
      <c r="UZM7" s="111"/>
      <c r="UZN7" s="111"/>
      <c r="UZO7" s="111"/>
      <c r="UZP7" s="111"/>
      <c r="UZQ7" s="111"/>
      <c r="UZR7" s="111"/>
      <c r="UZS7" s="111"/>
      <c r="UZT7" s="111"/>
      <c r="UZU7" s="111"/>
      <c r="UZV7" s="111"/>
      <c r="UZW7" s="111"/>
      <c r="UZX7" s="111"/>
      <c r="UZY7" s="111"/>
      <c r="UZZ7" s="111"/>
      <c r="VAA7" s="111"/>
      <c r="VAB7" s="111"/>
      <c r="VAC7" s="111"/>
      <c r="VAD7" s="111"/>
      <c r="VAE7" s="111"/>
      <c r="VAF7" s="111"/>
      <c r="VAG7" s="111"/>
      <c r="VAH7" s="111"/>
      <c r="VAI7" s="111"/>
      <c r="VAJ7" s="111"/>
      <c r="VAK7" s="111"/>
      <c r="VAL7" s="111"/>
      <c r="VAM7" s="111"/>
      <c r="VAN7" s="111"/>
      <c r="VAO7" s="111"/>
      <c r="VAP7" s="111"/>
      <c r="VAQ7" s="111"/>
      <c r="VAR7" s="111"/>
      <c r="VAS7" s="111"/>
      <c r="VAT7" s="111"/>
      <c r="VAU7" s="111"/>
      <c r="VAV7" s="111"/>
      <c r="VAW7" s="111"/>
      <c r="VAX7" s="111"/>
      <c r="VAY7" s="111"/>
      <c r="VAZ7" s="111"/>
      <c r="VBA7" s="111"/>
      <c r="VBB7" s="111"/>
      <c r="VBC7" s="111"/>
      <c r="VBD7" s="111"/>
      <c r="VBE7" s="111"/>
      <c r="VBF7" s="111"/>
      <c r="VBG7" s="111"/>
      <c r="VBH7" s="111"/>
      <c r="VBI7" s="111"/>
      <c r="VBJ7" s="111"/>
      <c r="VBK7" s="111"/>
      <c r="VBL7" s="111"/>
      <c r="VBM7" s="111"/>
      <c r="VBN7" s="111"/>
      <c r="VBO7" s="111"/>
      <c r="VBP7" s="111"/>
      <c r="VBQ7" s="111"/>
      <c r="VBR7" s="111"/>
      <c r="VBS7" s="111"/>
      <c r="VBT7" s="111"/>
      <c r="VBU7" s="111"/>
      <c r="VBV7" s="111"/>
      <c r="VBW7" s="111"/>
      <c r="VBX7" s="111"/>
      <c r="VBY7" s="111"/>
      <c r="VBZ7" s="111"/>
      <c r="VCA7" s="111"/>
      <c r="VCB7" s="111"/>
      <c r="VCC7" s="111"/>
      <c r="VCD7" s="111"/>
      <c r="VCE7" s="111"/>
      <c r="VCF7" s="111"/>
      <c r="VCG7" s="111"/>
      <c r="VCH7" s="111"/>
      <c r="VCI7" s="111"/>
      <c r="VCJ7" s="111"/>
      <c r="VCK7" s="111"/>
      <c r="VCL7" s="111"/>
      <c r="VCM7" s="111"/>
      <c r="VCN7" s="111"/>
      <c r="VCO7" s="111"/>
      <c r="VCP7" s="111"/>
      <c r="VCQ7" s="111"/>
      <c r="VCR7" s="111"/>
      <c r="VCS7" s="111"/>
      <c r="VCT7" s="111"/>
      <c r="VCU7" s="111"/>
      <c r="VCV7" s="111"/>
      <c r="VCW7" s="111"/>
      <c r="VCX7" s="111"/>
      <c r="VCY7" s="111"/>
      <c r="VCZ7" s="111"/>
      <c r="VDA7" s="111"/>
      <c r="VDB7" s="111"/>
      <c r="VDC7" s="111"/>
      <c r="VDD7" s="111"/>
      <c r="VDE7" s="111"/>
      <c r="VDF7" s="111"/>
      <c r="VDG7" s="111"/>
      <c r="VDH7" s="111"/>
      <c r="VDI7" s="111"/>
      <c r="VDJ7" s="111"/>
      <c r="VDK7" s="111"/>
      <c r="VDL7" s="111"/>
      <c r="VDM7" s="111"/>
      <c r="VDN7" s="111"/>
      <c r="VDO7" s="111"/>
      <c r="VDP7" s="111"/>
      <c r="VDQ7" s="111"/>
      <c r="VDR7" s="111"/>
      <c r="VDS7" s="111"/>
      <c r="VDT7" s="111"/>
      <c r="VDU7" s="111"/>
      <c r="VDV7" s="111"/>
      <c r="VDW7" s="111"/>
      <c r="VDX7" s="111"/>
      <c r="VDY7" s="111"/>
      <c r="VDZ7" s="111"/>
      <c r="VEA7" s="111"/>
      <c r="VEB7" s="111"/>
      <c r="VEC7" s="111"/>
      <c r="VED7" s="111"/>
      <c r="VEE7" s="111"/>
      <c r="VEF7" s="111"/>
      <c r="VEG7" s="111"/>
      <c r="VEH7" s="111"/>
      <c r="VEI7" s="111"/>
      <c r="VEJ7" s="111"/>
      <c r="VEK7" s="111"/>
      <c r="VEL7" s="111"/>
      <c r="VEM7" s="111"/>
      <c r="VEN7" s="111"/>
      <c r="VEO7" s="111"/>
      <c r="VEP7" s="111"/>
      <c r="VEQ7" s="111"/>
      <c r="VER7" s="111"/>
      <c r="VES7" s="111"/>
      <c r="VET7" s="111"/>
      <c r="VEU7" s="111"/>
      <c r="VEV7" s="111"/>
      <c r="VEW7" s="111"/>
      <c r="VEX7" s="111"/>
      <c r="VEY7" s="111"/>
      <c r="VEZ7" s="111"/>
      <c r="VFA7" s="111"/>
      <c r="VFB7" s="111"/>
      <c r="VFC7" s="111"/>
      <c r="VFD7" s="111"/>
      <c r="VFE7" s="111"/>
      <c r="VFF7" s="111"/>
      <c r="VFG7" s="111"/>
      <c r="VFH7" s="111"/>
      <c r="VFI7" s="111"/>
      <c r="VFJ7" s="111"/>
      <c r="VFK7" s="111"/>
      <c r="VFL7" s="111"/>
      <c r="VFM7" s="111"/>
      <c r="VFN7" s="111"/>
      <c r="VFO7" s="111"/>
      <c r="VFP7" s="111"/>
      <c r="VFQ7" s="111"/>
      <c r="VFR7" s="111"/>
      <c r="VFS7" s="111"/>
      <c r="VFT7" s="111"/>
      <c r="VFU7" s="111"/>
      <c r="VFV7" s="111"/>
      <c r="VFW7" s="111"/>
      <c r="VFX7" s="111"/>
      <c r="VFY7" s="111"/>
      <c r="VFZ7" s="111"/>
      <c r="VGA7" s="111"/>
      <c r="VGB7" s="111"/>
      <c r="VGC7" s="111"/>
      <c r="VGD7" s="111"/>
      <c r="VGE7" s="111"/>
      <c r="VGF7" s="111"/>
      <c r="VGG7" s="111"/>
      <c r="VGH7" s="111"/>
      <c r="VGI7" s="111"/>
      <c r="VGJ7" s="111"/>
      <c r="VGK7" s="111"/>
      <c r="VGL7" s="111"/>
      <c r="VGM7" s="111"/>
      <c r="VGN7" s="111"/>
      <c r="VGO7" s="111"/>
      <c r="VGP7" s="111"/>
      <c r="VGQ7" s="111"/>
      <c r="VGR7" s="111"/>
      <c r="VGS7" s="111"/>
      <c r="VGT7" s="111"/>
      <c r="VGU7" s="111"/>
      <c r="VGV7" s="111"/>
      <c r="VGW7" s="111"/>
      <c r="VGX7" s="111"/>
      <c r="VGY7" s="111"/>
      <c r="VGZ7" s="111"/>
      <c r="VHA7" s="111"/>
      <c r="VHB7" s="111"/>
      <c r="VHC7" s="111"/>
      <c r="VHD7" s="111"/>
      <c r="VHE7" s="111"/>
      <c r="VHF7" s="111"/>
      <c r="VHG7" s="111"/>
      <c r="VHH7" s="111"/>
      <c r="VHI7" s="111"/>
      <c r="VHJ7" s="111"/>
      <c r="VHK7" s="111"/>
      <c r="VHL7" s="111"/>
      <c r="VHM7" s="111"/>
      <c r="VHN7" s="111"/>
      <c r="VHO7" s="111"/>
      <c r="VHP7" s="111"/>
      <c r="VHQ7" s="111"/>
      <c r="VHR7" s="111"/>
      <c r="VHS7" s="111"/>
      <c r="VHT7" s="111"/>
      <c r="VHU7" s="111"/>
      <c r="VHV7" s="111"/>
      <c r="VHW7" s="111"/>
      <c r="VHX7" s="111"/>
      <c r="VHY7" s="111"/>
      <c r="VHZ7" s="111"/>
      <c r="VIA7" s="111"/>
      <c r="VIB7" s="111"/>
      <c r="VIC7" s="111"/>
      <c r="VID7" s="111"/>
      <c r="VIE7" s="111"/>
      <c r="VIF7" s="111"/>
      <c r="VIG7" s="111"/>
      <c r="VIH7" s="111"/>
      <c r="VII7" s="111"/>
      <c r="VIJ7" s="111"/>
      <c r="VIK7" s="111"/>
      <c r="VIL7" s="111"/>
      <c r="VIM7" s="111"/>
      <c r="VIN7" s="111"/>
      <c r="VIO7" s="111"/>
      <c r="VIP7" s="111"/>
      <c r="VIQ7" s="111"/>
      <c r="VIR7" s="111"/>
      <c r="VIS7" s="111"/>
      <c r="VIT7" s="111"/>
      <c r="VIU7" s="111"/>
      <c r="VIV7" s="111"/>
      <c r="VIW7" s="111"/>
      <c r="VIX7" s="111"/>
      <c r="VIY7" s="111"/>
      <c r="VIZ7" s="111"/>
      <c r="VJA7" s="111"/>
      <c r="VJB7" s="111"/>
      <c r="VJC7" s="111"/>
      <c r="VJD7" s="111"/>
      <c r="VJE7" s="111"/>
      <c r="VJF7" s="111"/>
      <c r="VJG7" s="111"/>
      <c r="VJH7" s="111"/>
      <c r="VJI7" s="111"/>
      <c r="VJJ7" s="111"/>
      <c r="VJK7" s="111"/>
      <c r="VJL7" s="111"/>
      <c r="VJM7" s="111"/>
      <c r="VJN7" s="111"/>
      <c r="VJO7" s="111"/>
      <c r="VJP7" s="111"/>
      <c r="VJQ7" s="111"/>
      <c r="VJR7" s="111"/>
      <c r="VJS7" s="111"/>
      <c r="VJT7" s="111"/>
      <c r="VJU7" s="111"/>
      <c r="VJV7" s="111"/>
      <c r="VJW7" s="111"/>
      <c r="VJX7" s="111"/>
      <c r="VJY7" s="111"/>
      <c r="VJZ7" s="111"/>
      <c r="VKA7" s="111"/>
      <c r="VKB7" s="111"/>
      <c r="VKC7" s="111"/>
      <c r="VKD7" s="111"/>
      <c r="VKE7" s="111"/>
      <c r="VKF7" s="111"/>
      <c r="VKG7" s="111"/>
      <c r="VKH7" s="111"/>
      <c r="VKI7" s="111"/>
      <c r="VKJ7" s="111"/>
      <c r="VKK7" s="111"/>
      <c r="VKL7" s="111"/>
      <c r="VKM7" s="111"/>
      <c r="VKN7" s="111"/>
      <c r="VKO7" s="111"/>
      <c r="VKP7" s="111"/>
      <c r="VKQ7" s="111"/>
      <c r="VKR7" s="111"/>
      <c r="VKS7" s="111"/>
      <c r="VKT7" s="111"/>
      <c r="VKU7" s="111"/>
      <c r="VKV7" s="111"/>
      <c r="VKW7" s="111"/>
      <c r="VKX7" s="111"/>
      <c r="VKY7" s="111"/>
      <c r="VKZ7" s="111"/>
      <c r="VLA7" s="111"/>
      <c r="VLB7" s="111"/>
      <c r="VLC7" s="111"/>
      <c r="VLD7" s="111"/>
      <c r="VLE7" s="111"/>
      <c r="VLF7" s="111"/>
      <c r="VLG7" s="111"/>
      <c r="VLH7" s="111"/>
      <c r="VLI7" s="111"/>
      <c r="VLJ7" s="111"/>
      <c r="VLK7" s="111"/>
      <c r="VLL7" s="111"/>
      <c r="VLM7" s="111"/>
      <c r="VLN7" s="111"/>
      <c r="VLO7" s="111"/>
      <c r="VLP7" s="111"/>
      <c r="VLQ7" s="111"/>
      <c r="VLR7" s="111"/>
      <c r="VLS7" s="111"/>
      <c r="VLT7" s="111"/>
      <c r="VLU7" s="111"/>
      <c r="VLV7" s="111"/>
      <c r="VLW7" s="111"/>
      <c r="VLX7" s="111"/>
      <c r="VLY7" s="111"/>
      <c r="VLZ7" s="111"/>
      <c r="VMA7" s="111"/>
      <c r="VMB7" s="111"/>
      <c r="VMC7" s="111"/>
      <c r="VMD7" s="111"/>
      <c r="VME7" s="111"/>
      <c r="VMF7" s="111"/>
      <c r="VMG7" s="111"/>
      <c r="VMH7" s="111"/>
      <c r="VMI7" s="111"/>
      <c r="VMJ7" s="111"/>
      <c r="VMK7" s="111"/>
      <c r="VML7" s="111"/>
      <c r="VMM7" s="111"/>
      <c r="VMN7" s="111"/>
      <c r="VMO7" s="111"/>
      <c r="VMP7" s="111"/>
      <c r="VMQ7" s="111"/>
      <c r="VMR7" s="111"/>
      <c r="VMS7" s="111"/>
      <c r="VMT7" s="111"/>
      <c r="VMU7" s="111"/>
      <c r="VMV7" s="111"/>
      <c r="VMW7" s="111"/>
      <c r="VMX7" s="111"/>
      <c r="VMY7" s="111"/>
      <c r="VMZ7" s="111"/>
      <c r="VNA7" s="111"/>
      <c r="VNB7" s="111"/>
      <c r="VNC7" s="111"/>
      <c r="VND7" s="111"/>
      <c r="VNE7" s="111"/>
      <c r="VNF7" s="111"/>
      <c r="VNG7" s="111"/>
      <c r="VNH7" s="111"/>
      <c r="VNI7" s="111"/>
      <c r="VNJ7" s="111"/>
      <c r="VNK7" s="111"/>
      <c r="VNL7" s="111"/>
      <c r="VNM7" s="111"/>
      <c r="VNN7" s="111"/>
      <c r="VNO7" s="111"/>
      <c r="VNP7" s="111"/>
      <c r="VNQ7" s="111"/>
      <c r="VNR7" s="111"/>
      <c r="VNS7" s="111"/>
      <c r="VNT7" s="111"/>
      <c r="VNU7" s="111"/>
      <c r="VNV7" s="111"/>
      <c r="VNW7" s="111"/>
      <c r="VNX7" s="111"/>
      <c r="VNY7" s="111"/>
      <c r="VNZ7" s="111"/>
      <c r="VOA7" s="111"/>
      <c r="VOB7" s="111"/>
      <c r="VOC7" s="111"/>
      <c r="VOD7" s="111"/>
      <c r="VOE7" s="111"/>
      <c r="VOF7" s="111"/>
      <c r="VOG7" s="111"/>
      <c r="VOH7" s="111"/>
      <c r="VOI7" s="111"/>
      <c r="VOJ7" s="111"/>
      <c r="VOK7" s="111"/>
      <c r="VOL7" s="111"/>
      <c r="VOM7" s="111"/>
      <c r="VON7" s="111"/>
      <c r="VOO7" s="111"/>
      <c r="VOP7" s="111"/>
      <c r="VOQ7" s="111"/>
      <c r="VOR7" s="111"/>
      <c r="VOS7" s="111"/>
      <c r="VOT7" s="111"/>
      <c r="VOU7" s="111"/>
      <c r="VOV7" s="111"/>
      <c r="VOW7" s="111"/>
      <c r="VOX7" s="111"/>
      <c r="VOY7" s="111"/>
      <c r="VOZ7" s="111"/>
      <c r="VPA7" s="111"/>
      <c r="VPB7" s="111"/>
      <c r="VPC7" s="111"/>
      <c r="VPD7" s="111"/>
      <c r="VPE7" s="111"/>
      <c r="VPF7" s="111"/>
      <c r="VPG7" s="111"/>
      <c r="VPH7" s="111"/>
      <c r="VPI7" s="111"/>
      <c r="VPJ7" s="111"/>
      <c r="VPK7" s="111"/>
      <c r="VPL7" s="111"/>
      <c r="VPM7" s="111"/>
      <c r="VPN7" s="111"/>
      <c r="VPO7" s="111"/>
      <c r="VPP7" s="111"/>
      <c r="VPQ7" s="111"/>
      <c r="VPR7" s="111"/>
      <c r="VPS7" s="111"/>
      <c r="VPT7" s="111"/>
      <c r="VPU7" s="111"/>
      <c r="VPV7" s="111"/>
      <c r="VPW7" s="111"/>
      <c r="VPX7" s="111"/>
      <c r="VPY7" s="111"/>
      <c r="VPZ7" s="111"/>
      <c r="VQA7" s="111"/>
      <c r="VQB7" s="111"/>
      <c r="VQC7" s="111"/>
      <c r="VQD7" s="111"/>
      <c r="VQE7" s="111"/>
      <c r="VQF7" s="111"/>
      <c r="VQG7" s="111"/>
      <c r="VQH7" s="111"/>
      <c r="VQI7" s="111"/>
      <c r="VQJ7" s="111"/>
      <c r="VQK7" s="111"/>
      <c r="VQL7" s="111"/>
      <c r="VQM7" s="111"/>
      <c r="VQN7" s="111"/>
      <c r="VQO7" s="111"/>
      <c r="VQP7" s="111"/>
      <c r="VQQ7" s="111"/>
      <c r="VQR7" s="111"/>
      <c r="VQS7" s="111"/>
      <c r="VQT7" s="111"/>
      <c r="VQU7" s="111"/>
      <c r="VQV7" s="111"/>
      <c r="VQW7" s="111"/>
      <c r="VQX7" s="111"/>
      <c r="VQY7" s="111"/>
      <c r="VQZ7" s="111"/>
      <c r="VRA7" s="111"/>
      <c r="VRB7" s="111"/>
      <c r="VRC7" s="111"/>
      <c r="VRD7" s="111"/>
      <c r="VRE7" s="111"/>
      <c r="VRF7" s="111"/>
      <c r="VRG7" s="111"/>
      <c r="VRH7" s="111"/>
      <c r="VRI7" s="111"/>
      <c r="VRJ7" s="111"/>
      <c r="VRK7" s="111"/>
      <c r="VRL7" s="111"/>
      <c r="VRM7" s="111"/>
      <c r="VRN7" s="111"/>
      <c r="VRO7" s="111"/>
      <c r="VRP7" s="111"/>
      <c r="VRQ7" s="111"/>
      <c r="VRR7" s="111"/>
      <c r="VRS7" s="111"/>
      <c r="VRT7" s="111"/>
      <c r="VRU7" s="111"/>
      <c r="VRV7" s="111"/>
      <c r="VRW7" s="111"/>
      <c r="VRX7" s="111"/>
      <c r="VRY7" s="111"/>
      <c r="VRZ7" s="111"/>
      <c r="VSA7" s="111"/>
      <c r="VSB7" s="111"/>
      <c r="VSC7" s="111"/>
      <c r="VSD7" s="111"/>
      <c r="VSE7" s="111"/>
      <c r="VSF7" s="111"/>
      <c r="VSG7" s="111"/>
      <c r="VSH7" s="111"/>
      <c r="VSI7" s="111"/>
      <c r="VSJ7" s="111"/>
      <c r="VSK7" s="111"/>
      <c r="VSL7" s="111"/>
      <c r="VSM7" s="111"/>
      <c r="VSN7" s="111"/>
      <c r="VSO7" s="111"/>
      <c r="VSP7" s="111"/>
      <c r="VSQ7" s="111"/>
      <c r="VSR7" s="111"/>
      <c r="VSS7" s="111"/>
      <c r="VST7" s="111"/>
      <c r="VSU7" s="111"/>
      <c r="VSV7" s="111"/>
      <c r="VSW7" s="111"/>
      <c r="VSX7" s="111"/>
      <c r="VSY7" s="111"/>
      <c r="VSZ7" s="111"/>
      <c r="VTA7" s="111"/>
      <c r="VTB7" s="111"/>
      <c r="VTC7" s="111"/>
      <c r="VTD7" s="111"/>
      <c r="VTE7" s="111"/>
      <c r="VTF7" s="111"/>
      <c r="VTG7" s="111"/>
      <c r="VTH7" s="111"/>
      <c r="VTI7" s="111"/>
      <c r="VTJ7" s="111"/>
      <c r="VTK7" s="111"/>
      <c r="VTL7" s="111"/>
      <c r="VTM7" s="111"/>
      <c r="VTN7" s="111"/>
      <c r="VTO7" s="111"/>
      <c r="VTP7" s="111"/>
      <c r="VTQ7" s="111"/>
      <c r="VTR7" s="111"/>
      <c r="VTS7" s="111"/>
      <c r="VTT7" s="111"/>
      <c r="VTU7" s="111"/>
      <c r="VTV7" s="111"/>
      <c r="VTW7" s="111"/>
      <c r="VTX7" s="111"/>
      <c r="VTY7" s="111"/>
      <c r="VTZ7" s="111"/>
      <c r="VUA7" s="111"/>
      <c r="VUB7" s="111"/>
      <c r="VUC7" s="111"/>
      <c r="VUD7" s="111"/>
      <c r="VUE7" s="111"/>
      <c r="VUF7" s="111"/>
      <c r="VUG7" s="111"/>
      <c r="VUH7" s="111"/>
      <c r="VUI7" s="111"/>
      <c r="VUJ7" s="111"/>
      <c r="VUK7" s="111"/>
      <c r="VUL7" s="111"/>
      <c r="VUM7" s="111"/>
      <c r="VUN7" s="111"/>
      <c r="VUO7" s="111"/>
      <c r="VUP7" s="111"/>
      <c r="VUQ7" s="111"/>
      <c r="VUR7" s="111"/>
      <c r="VUS7" s="111"/>
      <c r="VUT7" s="111"/>
      <c r="VUU7" s="111"/>
      <c r="VUV7" s="111"/>
      <c r="VUW7" s="111"/>
      <c r="VUX7" s="111"/>
      <c r="VUY7" s="111"/>
      <c r="VUZ7" s="111"/>
      <c r="VVA7" s="111"/>
      <c r="VVB7" s="111"/>
      <c r="VVC7" s="111"/>
      <c r="VVD7" s="111"/>
      <c r="VVE7" s="111"/>
      <c r="VVF7" s="111"/>
      <c r="VVG7" s="111"/>
      <c r="VVH7" s="111"/>
      <c r="VVI7" s="111"/>
      <c r="VVJ7" s="111"/>
      <c r="VVK7" s="111"/>
      <c r="VVL7" s="111"/>
      <c r="VVM7" s="111"/>
      <c r="VVN7" s="111"/>
      <c r="VVO7" s="111"/>
      <c r="VVP7" s="111"/>
      <c r="VVQ7" s="111"/>
      <c r="VVR7" s="111"/>
      <c r="VVS7" s="111"/>
      <c r="VVT7" s="111"/>
      <c r="VVU7" s="111"/>
      <c r="VVV7" s="111"/>
      <c r="VVW7" s="111"/>
      <c r="VVX7" s="111"/>
      <c r="VVY7" s="111"/>
      <c r="VVZ7" s="111"/>
      <c r="VWA7" s="111"/>
      <c r="VWB7" s="111"/>
      <c r="VWC7" s="111"/>
      <c r="VWD7" s="111"/>
      <c r="VWE7" s="111"/>
      <c r="VWF7" s="111"/>
      <c r="VWG7" s="111"/>
      <c r="VWH7" s="111"/>
      <c r="VWI7" s="111"/>
      <c r="VWJ7" s="111"/>
      <c r="VWK7" s="111"/>
      <c r="VWL7" s="111"/>
      <c r="VWM7" s="111"/>
      <c r="VWN7" s="111"/>
      <c r="VWO7" s="111"/>
      <c r="VWP7" s="111"/>
      <c r="VWQ7" s="111"/>
      <c r="VWR7" s="111"/>
      <c r="VWS7" s="111"/>
      <c r="VWT7" s="111"/>
      <c r="VWU7" s="111"/>
      <c r="VWV7" s="111"/>
      <c r="VWW7" s="111"/>
      <c r="VWX7" s="111"/>
      <c r="VWY7" s="111"/>
      <c r="VWZ7" s="111"/>
      <c r="VXA7" s="111"/>
      <c r="VXB7" s="111"/>
      <c r="VXC7" s="111"/>
      <c r="VXD7" s="111"/>
      <c r="VXE7" s="111"/>
      <c r="VXF7" s="111"/>
      <c r="VXG7" s="111"/>
      <c r="VXH7" s="111"/>
      <c r="VXI7" s="111"/>
      <c r="VXJ7" s="111"/>
      <c r="VXK7" s="111"/>
      <c r="VXL7" s="111"/>
      <c r="VXM7" s="111"/>
      <c r="VXN7" s="111"/>
      <c r="VXO7" s="111"/>
      <c r="VXP7" s="111"/>
      <c r="VXQ7" s="111"/>
      <c r="VXR7" s="111"/>
      <c r="VXS7" s="111"/>
      <c r="VXT7" s="111"/>
      <c r="VXU7" s="111"/>
      <c r="VXV7" s="111"/>
      <c r="VXW7" s="111"/>
      <c r="VXX7" s="111"/>
      <c r="VXY7" s="111"/>
      <c r="VXZ7" s="111"/>
      <c r="VYA7" s="111"/>
      <c r="VYB7" s="111"/>
      <c r="VYC7" s="111"/>
      <c r="VYD7" s="111"/>
      <c r="VYE7" s="111"/>
      <c r="VYF7" s="111"/>
      <c r="VYG7" s="111"/>
      <c r="VYH7" s="111"/>
      <c r="VYI7" s="111"/>
      <c r="VYJ7" s="111"/>
      <c r="VYK7" s="111"/>
      <c r="VYL7" s="111"/>
      <c r="VYM7" s="111"/>
      <c r="VYN7" s="111"/>
      <c r="VYO7" s="111"/>
      <c r="VYP7" s="111"/>
      <c r="VYQ7" s="111"/>
      <c r="VYR7" s="111"/>
      <c r="VYS7" s="111"/>
      <c r="VYT7" s="111"/>
      <c r="VYU7" s="111"/>
      <c r="VYV7" s="111"/>
      <c r="VYW7" s="111"/>
      <c r="VYX7" s="111"/>
      <c r="VYY7" s="111"/>
      <c r="VYZ7" s="111"/>
      <c r="VZA7" s="111"/>
      <c r="VZB7" s="111"/>
      <c r="VZC7" s="111"/>
      <c r="VZD7" s="111"/>
      <c r="VZE7" s="111"/>
      <c r="VZF7" s="111"/>
      <c r="VZG7" s="111"/>
      <c r="VZH7" s="111"/>
      <c r="VZI7" s="111"/>
      <c r="VZJ7" s="111"/>
      <c r="VZK7" s="111"/>
      <c r="VZL7" s="111"/>
      <c r="VZM7" s="111"/>
      <c r="VZN7" s="111"/>
      <c r="VZO7" s="111"/>
      <c r="VZP7" s="111"/>
      <c r="VZQ7" s="111"/>
      <c r="VZR7" s="111"/>
      <c r="VZS7" s="111"/>
      <c r="VZT7" s="111"/>
      <c r="VZU7" s="111"/>
      <c r="VZV7" s="111"/>
      <c r="VZW7" s="111"/>
      <c r="VZX7" s="111"/>
      <c r="VZY7" s="111"/>
      <c r="VZZ7" s="111"/>
      <c r="WAA7" s="111"/>
      <c r="WAB7" s="111"/>
      <c r="WAC7" s="111"/>
      <c r="WAD7" s="111"/>
      <c r="WAE7" s="111"/>
      <c r="WAF7" s="111"/>
      <c r="WAG7" s="111"/>
      <c r="WAH7" s="111"/>
      <c r="WAI7" s="111"/>
      <c r="WAJ7" s="111"/>
      <c r="WAK7" s="111"/>
      <c r="WAL7" s="111"/>
      <c r="WAM7" s="111"/>
      <c r="WAN7" s="111"/>
      <c r="WAO7" s="111"/>
      <c r="WAP7" s="111"/>
      <c r="WAQ7" s="111"/>
      <c r="WAR7" s="111"/>
      <c r="WAS7" s="111"/>
      <c r="WAT7" s="111"/>
      <c r="WAU7" s="111"/>
      <c r="WAV7" s="111"/>
      <c r="WAW7" s="111"/>
      <c r="WAX7" s="111"/>
      <c r="WAY7" s="111"/>
      <c r="WAZ7" s="111"/>
      <c r="WBA7" s="111"/>
      <c r="WBB7" s="111"/>
      <c r="WBC7" s="111"/>
      <c r="WBD7" s="111"/>
      <c r="WBE7" s="111"/>
      <c r="WBF7" s="111"/>
      <c r="WBG7" s="111"/>
      <c r="WBH7" s="111"/>
      <c r="WBI7" s="111"/>
      <c r="WBJ7" s="111"/>
      <c r="WBK7" s="111"/>
      <c r="WBL7" s="111"/>
      <c r="WBM7" s="111"/>
      <c r="WBN7" s="111"/>
      <c r="WBO7" s="111"/>
      <c r="WBP7" s="111"/>
      <c r="WBQ7" s="111"/>
      <c r="WBR7" s="111"/>
      <c r="WBS7" s="111"/>
      <c r="WBT7" s="111"/>
      <c r="WBU7" s="111"/>
      <c r="WBV7" s="111"/>
      <c r="WBW7" s="111"/>
      <c r="WBX7" s="111"/>
      <c r="WBY7" s="111"/>
      <c r="WBZ7" s="111"/>
      <c r="WCA7" s="111"/>
      <c r="WCB7" s="111"/>
      <c r="WCC7" s="111"/>
      <c r="WCD7" s="111"/>
      <c r="WCE7" s="111"/>
      <c r="WCF7" s="111"/>
      <c r="WCG7" s="111"/>
      <c r="WCH7" s="111"/>
      <c r="WCI7" s="111"/>
      <c r="WCJ7" s="111"/>
      <c r="WCK7" s="111"/>
      <c r="WCL7" s="111"/>
      <c r="WCM7" s="111"/>
      <c r="WCN7" s="111"/>
      <c r="WCO7" s="111"/>
      <c r="WCP7" s="111"/>
      <c r="WCQ7" s="111"/>
      <c r="WCR7" s="111"/>
      <c r="WCS7" s="111"/>
      <c r="WCT7" s="111"/>
      <c r="WCU7" s="111"/>
      <c r="WCV7" s="111"/>
      <c r="WCW7" s="111"/>
      <c r="WCX7" s="111"/>
      <c r="WCY7" s="111"/>
      <c r="WCZ7" s="111"/>
      <c r="WDA7" s="111"/>
      <c r="WDB7" s="111"/>
      <c r="WDC7" s="111"/>
      <c r="WDD7" s="111"/>
      <c r="WDE7" s="111"/>
      <c r="WDF7" s="111"/>
      <c r="WDG7" s="111"/>
      <c r="WDH7" s="111"/>
      <c r="WDI7" s="111"/>
      <c r="WDJ7" s="111"/>
      <c r="WDK7" s="111"/>
      <c r="WDL7" s="111"/>
      <c r="WDM7" s="111"/>
      <c r="WDN7" s="111"/>
      <c r="WDO7" s="111"/>
      <c r="WDP7" s="111"/>
      <c r="WDQ7" s="111"/>
      <c r="WDR7" s="111"/>
      <c r="WDS7" s="111"/>
      <c r="WDT7" s="111"/>
      <c r="WDU7" s="111"/>
      <c r="WDV7" s="111"/>
      <c r="WDW7" s="111"/>
      <c r="WDX7" s="111"/>
      <c r="WDY7" s="111"/>
      <c r="WDZ7" s="111"/>
      <c r="WEA7" s="111"/>
      <c r="WEB7" s="111"/>
      <c r="WEC7" s="111"/>
      <c r="WED7" s="111"/>
      <c r="WEE7" s="111"/>
      <c r="WEF7" s="111"/>
      <c r="WEG7" s="111"/>
      <c r="WEH7" s="111"/>
      <c r="WEI7" s="111"/>
      <c r="WEJ7" s="111"/>
      <c r="WEK7" s="111"/>
      <c r="WEL7" s="111"/>
      <c r="WEM7" s="111"/>
      <c r="WEN7" s="111"/>
      <c r="WEO7" s="111"/>
      <c r="WEP7" s="111"/>
      <c r="WEQ7" s="111"/>
      <c r="WER7" s="111"/>
      <c r="WES7" s="111"/>
      <c r="WET7" s="111"/>
      <c r="WEU7" s="111"/>
      <c r="WEV7" s="111"/>
      <c r="WEW7" s="111"/>
      <c r="WEX7" s="111"/>
      <c r="WEY7" s="111"/>
      <c r="WEZ7" s="111"/>
      <c r="WFA7" s="111"/>
      <c r="WFB7" s="111"/>
      <c r="WFC7" s="111"/>
      <c r="WFD7" s="111"/>
      <c r="WFE7" s="111"/>
      <c r="WFF7" s="111"/>
      <c r="WFG7" s="111"/>
      <c r="WFH7" s="111"/>
      <c r="WFI7" s="111"/>
      <c r="WFJ7" s="111"/>
      <c r="WFK7" s="111"/>
      <c r="WFL7" s="111"/>
      <c r="WFM7" s="111"/>
      <c r="WFN7" s="111"/>
      <c r="WFO7" s="111"/>
      <c r="WFP7" s="111"/>
      <c r="WFQ7" s="111"/>
      <c r="WFR7" s="111"/>
      <c r="WFS7" s="111"/>
      <c r="WFT7" s="111"/>
      <c r="WFU7" s="111"/>
      <c r="WFV7" s="111"/>
      <c r="WFW7" s="111"/>
      <c r="WFX7" s="111"/>
      <c r="WFY7" s="111"/>
      <c r="WFZ7" s="111"/>
      <c r="WGA7" s="111"/>
      <c r="WGB7" s="111"/>
      <c r="WGC7" s="111"/>
      <c r="WGD7" s="111"/>
      <c r="WGE7" s="111"/>
      <c r="WGF7" s="111"/>
      <c r="WGG7" s="111"/>
      <c r="WGH7" s="111"/>
      <c r="WGI7" s="111"/>
      <c r="WGJ7" s="111"/>
      <c r="WGK7" s="111"/>
      <c r="WGL7" s="111"/>
      <c r="WGM7" s="111"/>
      <c r="WGN7" s="111"/>
      <c r="WGO7" s="111"/>
      <c r="WGP7" s="111"/>
      <c r="WGQ7" s="111"/>
      <c r="WGR7" s="111"/>
      <c r="WGS7" s="111"/>
      <c r="WGT7" s="111"/>
      <c r="WGU7" s="111"/>
      <c r="WGV7" s="111"/>
      <c r="WGW7" s="111"/>
      <c r="WGX7" s="111"/>
      <c r="WGY7" s="111"/>
      <c r="WGZ7" s="111"/>
      <c r="WHA7" s="111"/>
      <c r="WHB7" s="111"/>
      <c r="WHC7" s="111"/>
      <c r="WHD7" s="111"/>
      <c r="WHE7" s="111"/>
      <c r="WHF7" s="111"/>
      <c r="WHG7" s="111"/>
      <c r="WHH7" s="111"/>
      <c r="WHI7" s="111"/>
      <c r="WHJ7" s="111"/>
      <c r="WHK7" s="111"/>
      <c r="WHL7" s="111"/>
      <c r="WHM7" s="111"/>
      <c r="WHN7" s="111"/>
      <c r="WHO7" s="111"/>
      <c r="WHP7" s="111"/>
      <c r="WHQ7" s="111"/>
      <c r="WHR7" s="111"/>
      <c r="WHS7" s="111"/>
      <c r="WHT7" s="111"/>
      <c r="WHU7" s="111"/>
      <c r="WHV7" s="111"/>
      <c r="WHW7" s="111"/>
      <c r="WHX7" s="111"/>
      <c r="WHY7" s="111"/>
      <c r="WHZ7" s="111"/>
      <c r="WIA7" s="111"/>
      <c r="WIB7" s="111"/>
      <c r="WIC7" s="111"/>
      <c r="WID7" s="111"/>
      <c r="WIE7" s="111"/>
      <c r="WIF7" s="111"/>
      <c r="WIG7" s="111"/>
      <c r="WIH7" s="111"/>
      <c r="WII7" s="111"/>
      <c r="WIJ7" s="111"/>
      <c r="WIK7" s="111"/>
      <c r="WIL7" s="111"/>
      <c r="WIM7" s="111"/>
      <c r="WIN7" s="111"/>
      <c r="WIO7" s="111"/>
      <c r="WIP7" s="111"/>
      <c r="WIQ7" s="111"/>
      <c r="WIR7" s="111"/>
      <c r="WIS7" s="111"/>
      <c r="WIT7" s="111"/>
      <c r="WIU7" s="111"/>
      <c r="WIV7" s="111"/>
      <c r="WIW7" s="111"/>
      <c r="WIX7" s="111"/>
      <c r="WIY7" s="111"/>
      <c r="WIZ7" s="111"/>
      <c r="WJA7" s="111"/>
      <c r="WJB7" s="111"/>
      <c r="WJC7" s="111"/>
      <c r="WJD7" s="111"/>
      <c r="WJE7" s="111"/>
      <c r="WJF7" s="111"/>
      <c r="WJG7" s="111"/>
      <c r="WJH7" s="111"/>
      <c r="WJI7" s="111"/>
      <c r="WJJ7" s="111"/>
      <c r="WJK7" s="111"/>
      <c r="WJL7" s="111"/>
      <c r="WJM7" s="111"/>
      <c r="WJN7" s="111"/>
      <c r="WJO7" s="111"/>
      <c r="WJP7" s="111"/>
      <c r="WJQ7" s="111"/>
      <c r="WJR7" s="111"/>
      <c r="WJS7" s="111"/>
      <c r="WJT7" s="111"/>
      <c r="WJU7" s="111"/>
      <c r="WJV7" s="111"/>
      <c r="WJW7" s="111"/>
      <c r="WJX7" s="111"/>
      <c r="WJY7" s="111"/>
      <c r="WJZ7" s="111"/>
      <c r="WKA7" s="111"/>
      <c r="WKB7" s="111"/>
      <c r="WKC7" s="111"/>
      <c r="WKD7" s="111"/>
      <c r="WKE7" s="111"/>
      <c r="WKF7" s="111"/>
      <c r="WKG7" s="111"/>
      <c r="WKH7" s="111"/>
      <c r="WKI7" s="111"/>
      <c r="WKJ7" s="111"/>
      <c r="WKK7" s="111"/>
      <c r="WKL7" s="111"/>
      <c r="WKM7" s="111"/>
      <c r="WKN7" s="111"/>
      <c r="WKO7" s="111"/>
      <c r="WKP7" s="111"/>
      <c r="WKQ7" s="111"/>
      <c r="WKR7" s="111"/>
      <c r="WKS7" s="111"/>
      <c r="WKT7" s="111"/>
      <c r="WKU7" s="111"/>
      <c r="WKV7" s="111"/>
      <c r="WKW7" s="111"/>
      <c r="WKX7" s="111"/>
      <c r="WKY7" s="111"/>
      <c r="WKZ7" s="111"/>
      <c r="WLA7" s="111"/>
      <c r="WLB7" s="111"/>
      <c r="WLC7" s="111"/>
      <c r="WLD7" s="111"/>
      <c r="WLE7" s="111"/>
      <c r="WLF7" s="111"/>
      <c r="WLG7" s="111"/>
      <c r="WLH7" s="111"/>
      <c r="WLI7" s="111"/>
      <c r="WLJ7" s="111"/>
      <c r="WLK7" s="111"/>
      <c r="WLL7" s="111"/>
      <c r="WLM7" s="111"/>
      <c r="WLN7" s="111"/>
      <c r="WLO7" s="111"/>
      <c r="WLP7" s="111"/>
      <c r="WLQ7" s="111"/>
      <c r="WLR7" s="111"/>
      <c r="WLS7" s="111"/>
      <c r="WLT7" s="111"/>
      <c r="WLU7" s="111"/>
      <c r="WLV7" s="111"/>
      <c r="WLW7" s="111"/>
      <c r="WLX7" s="111"/>
      <c r="WLY7" s="111"/>
      <c r="WLZ7" s="111"/>
      <c r="WMA7" s="111"/>
      <c r="WMB7" s="111"/>
      <c r="WMC7" s="111"/>
      <c r="WMD7" s="111"/>
      <c r="WME7" s="111"/>
      <c r="WMF7" s="111"/>
      <c r="WMG7" s="111"/>
      <c r="WMH7" s="111"/>
      <c r="WMI7" s="111"/>
      <c r="WMJ7" s="111"/>
      <c r="WMK7" s="111"/>
      <c r="WML7" s="111"/>
      <c r="WMM7" s="111"/>
      <c r="WMN7" s="111"/>
      <c r="WMO7" s="111"/>
      <c r="WMP7" s="111"/>
      <c r="WMQ7" s="111"/>
      <c r="WMR7" s="111"/>
      <c r="WMS7" s="111"/>
      <c r="WMT7" s="111"/>
      <c r="WMU7" s="111"/>
      <c r="WMV7" s="111"/>
      <c r="WMW7" s="111"/>
      <c r="WMX7" s="111"/>
      <c r="WMY7" s="111"/>
      <c r="WMZ7" s="111"/>
      <c r="WNA7" s="111"/>
      <c r="WNB7" s="111"/>
      <c r="WNC7" s="111"/>
      <c r="WND7" s="111"/>
      <c r="WNE7" s="111"/>
      <c r="WNF7" s="111"/>
      <c r="WNG7" s="111"/>
      <c r="WNH7" s="111"/>
      <c r="WNI7" s="111"/>
      <c r="WNJ7" s="111"/>
      <c r="WNK7" s="111"/>
      <c r="WNL7" s="111"/>
      <c r="WNM7" s="111"/>
      <c r="WNN7" s="111"/>
      <c r="WNO7" s="111"/>
      <c r="WNP7" s="111"/>
      <c r="WNQ7" s="111"/>
      <c r="WNR7" s="111"/>
      <c r="WNS7" s="111"/>
      <c r="WNT7" s="111"/>
      <c r="WNU7" s="111"/>
      <c r="WNV7" s="111"/>
      <c r="WNW7" s="111"/>
      <c r="WNX7" s="111"/>
      <c r="WNY7" s="111"/>
      <c r="WNZ7" s="111"/>
      <c r="WOA7" s="111"/>
      <c r="WOB7" s="111"/>
      <c r="WOC7" s="111"/>
      <c r="WOD7" s="111"/>
      <c r="WOE7" s="111"/>
      <c r="WOF7" s="111"/>
      <c r="WOG7" s="111"/>
      <c r="WOH7" s="111"/>
      <c r="WOI7" s="111"/>
      <c r="WOJ7" s="111"/>
      <c r="WOK7" s="111"/>
      <c r="WOL7" s="111"/>
      <c r="WOM7" s="111"/>
      <c r="WON7" s="111"/>
      <c r="WOO7" s="111"/>
      <c r="WOP7" s="111"/>
      <c r="WOQ7" s="111"/>
      <c r="WOR7" s="111"/>
      <c r="WOS7" s="111"/>
      <c r="WOT7" s="111"/>
      <c r="WOU7" s="111"/>
      <c r="WOV7" s="111"/>
      <c r="WOW7" s="111"/>
      <c r="WOX7" s="111"/>
      <c r="WOY7" s="111"/>
      <c r="WOZ7" s="111"/>
      <c r="WPA7" s="111"/>
      <c r="WPB7" s="111"/>
      <c r="WPC7" s="111"/>
      <c r="WPD7" s="111"/>
      <c r="WPE7" s="111"/>
      <c r="WPF7" s="111"/>
      <c r="WPG7" s="111"/>
      <c r="WPH7" s="111"/>
      <c r="WPI7" s="111"/>
      <c r="WPJ7" s="111"/>
      <c r="WPK7" s="111"/>
      <c r="WPL7" s="111"/>
      <c r="WPM7" s="111"/>
      <c r="WPN7" s="111"/>
      <c r="WPO7" s="111"/>
      <c r="WPP7" s="111"/>
      <c r="WPQ7" s="111"/>
      <c r="WPR7" s="111"/>
      <c r="WPS7" s="111"/>
      <c r="WPT7" s="111"/>
      <c r="WPU7" s="111"/>
      <c r="WPV7" s="111"/>
      <c r="WPW7" s="111"/>
      <c r="WPX7" s="111"/>
      <c r="WPY7" s="111"/>
      <c r="WPZ7" s="111"/>
      <c r="WQA7" s="111"/>
      <c r="WQB7" s="111"/>
      <c r="WQC7" s="111"/>
      <c r="WQD7" s="111"/>
      <c r="WQE7" s="111"/>
      <c r="WQF7" s="111"/>
      <c r="WQG7" s="111"/>
      <c r="WQH7" s="111"/>
      <c r="WQI7" s="111"/>
      <c r="WQJ7" s="111"/>
      <c r="WQK7" s="111"/>
      <c r="WQL7" s="111"/>
      <c r="WQM7" s="111"/>
      <c r="WQN7" s="111"/>
      <c r="WQO7" s="111"/>
      <c r="WQP7" s="111"/>
      <c r="WQQ7" s="111"/>
      <c r="WQR7" s="111"/>
      <c r="WQS7" s="111"/>
      <c r="WQT7" s="111"/>
      <c r="WQU7" s="111"/>
      <c r="WQV7" s="111"/>
      <c r="WQW7" s="111"/>
      <c r="WQX7" s="111"/>
      <c r="WQY7" s="111"/>
      <c r="WQZ7" s="111"/>
      <c r="WRA7" s="111"/>
      <c r="WRB7" s="111"/>
      <c r="WRC7" s="111"/>
      <c r="WRD7" s="111"/>
      <c r="WRE7" s="111"/>
      <c r="WRF7" s="111"/>
      <c r="WRG7" s="111"/>
      <c r="WRH7" s="111"/>
      <c r="WRI7" s="111"/>
      <c r="WRJ7" s="111"/>
      <c r="WRK7" s="111"/>
      <c r="WRL7" s="111"/>
      <c r="WRM7" s="111"/>
      <c r="WRN7" s="111"/>
      <c r="WRO7" s="111"/>
      <c r="WRP7" s="111"/>
      <c r="WRQ7" s="111"/>
      <c r="WRR7" s="111"/>
      <c r="WRS7" s="111"/>
      <c r="WRT7" s="111"/>
      <c r="WRU7" s="111"/>
      <c r="WRV7" s="111"/>
      <c r="WRW7" s="111"/>
      <c r="WRX7" s="111"/>
      <c r="WRY7" s="111"/>
      <c r="WRZ7" s="111"/>
      <c r="WSA7" s="111"/>
      <c r="WSB7" s="111"/>
      <c r="WSC7" s="111"/>
      <c r="WSD7" s="111"/>
      <c r="WSE7" s="111"/>
      <c r="WSF7" s="111"/>
      <c r="WSG7" s="111"/>
      <c r="WSH7" s="111"/>
      <c r="WSI7" s="111"/>
      <c r="WSJ7" s="111"/>
      <c r="WSK7" s="111"/>
      <c r="WSL7" s="111"/>
      <c r="WSM7" s="111"/>
      <c r="WSN7" s="111"/>
      <c r="WSO7" s="111"/>
      <c r="WSP7" s="111"/>
      <c r="WSQ7" s="111"/>
      <c r="WSR7" s="111"/>
      <c r="WSS7" s="111"/>
      <c r="WST7" s="111"/>
      <c r="WSU7" s="111"/>
      <c r="WSV7" s="111"/>
      <c r="WSW7" s="111"/>
      <c r="WSX7" s="111"/>
      <c r="WSY7" s="111"/>
      <c r="WSZ7" s="111"/>
      <c r="WTA7" s="111"/>
      <c r="WTB7" s="111"/>
      <c r="WTC7" s="111"/>
      <c r="WTD7" s="111"/>
      <c r="WTE7" s="111"/>
      <c r="WTF7" s="111"/>
      <c r="WTG7" s="111"/>
      <c r="WTH7" s="111"/>
      <c r="WTI7" s="111"/>
      <c r="WTJ7" s="111"/>
      <c r="WTK7" s="111"/>
      <c r="WTL7" s="111"/>
      <c r="WTM7" s="111"/>
      <c r="WTN7" s="111"/>
      <c r="WTO7" s="111"/>
      <c r="WTP7" s="111"/>
      <c r="WTQ7" s="111"/>
      <c r="WTR7" s="111"/>
      <c r="WTS7" s="111"/>
      <c r="WTT7" s="111"/>
      <c r="WTU7" s="111"/>
      <c r="WTV7" s="111"/>
      <c r="WTW7" s="111"/>
      <c r="WTX7" s="111"/>
      <c r="WTY7" s="111"/>
      <c r="WTZ7" s="111"/>
      <c r="WUA7" s="111"/>
      <c r="WUB7" s="111"/>
      <c r="WUC7" s="111"/>
      <c r="WUD7" s="111"/>
      <c r="WUE7" s="111"/>
      <c r="WUF7" s="111"/>
      <c r="WUG7" s="111"/>
      <c r="WUH7" s="111"/>
      <c r="WUI7" s="111"/>
      <c r="WUJ7" s="111"/>
      <c r="WUK7" s="111"/>
      <c r="WUL7" s="111"/>
      <c r="WUM7" s="111"/>
      <c r="WUN7" s="111"/>
      <c r="WUO7" s="111"/>
      <c r="WUP7" s="111"/>
      <c r="WUQ7" s="111"/>
      <c r="WUR7" s="111"/>
      <c r="WUS7" s="111"/>
      <c r="WUT7" s="111"/>
      <c r="WUU7" s="111"/>
      <c r="WUV7" s="111"/>
      <c r="WUW7" s="111"/>
      <c r="WUX7" s="111"/>
      <c r="WUY7" s="111"/>
      <c r="WUZ7" s="111"/>
      <c r="WVA7" s="111"/>
      <c r="WVB7" s="111"/>
      <c r="WVC7" s="111"/>
      <c r="WVD7" s="111"/>
      <c r="WVE7" s="111"/>
      <c r="WVF7" s="111"/>
      <c r="WVG7" s="111"/>
      <c r="WVH7" s="111"/>
      <c r="WVI7" s="111"/>
      <c r="WVJ7" s="111"/>
      <c r="WVK7" s="111"/>
      <c r="WVL7" s="111"/>
      <c r="WVM7" s="111"/>
      <c r="WVN7" s="111"/>
      <c r="WVO7" s="111"/>
      <c r="WVP7" s="111"/>
      <c r="WVQ7" s="111"/>
      <c r="WVR7" s="111"/>
      <c r="WVS7" s="111"/>
      <c r="WVT7" s="111"/>
      <c r="WVU7" s="111"/>
      <c r="WVV7" s="111"/>
      <c r="WVW7" s="111"/>
      <c r="WVX7" s="111"/>
      <c r="WVY7" s="111"/>
      <c r="WVZ7" s="111"/>
      <c r="WWA7" s="111"/>
      <c r="WWB7" s="111"/>
      <c r="WWC7" s="111"/>
      <c r="WWD7" s="111"/>
      <c r="WWE7" s="111"/>
      <c r="WWF7" s="111"/>
      <c r="WWG7" s="111"/>
      <c r="WWH7" s="111"/>
      <c r="WWI7" s="111"/>
      <c r="WWJ7" s="111"/>
      <c r="WWK7" s="111"/>
      <c r="WWL7" s="111"/>
      <c r="WWM7" s="111"/>
      <c r="WWN7" s="111"/>
      <c r="WWO7" s="111"/>
      <c r="WWP7" s="111"/>
      <c r="WWQ7" s="111"/>
      <c r="WWR7" s="111"/>
      <c r="WWS7" s="111"/>
      <c r="WWT7" s="111"/>
      <c r="WWU7" s="111"/>
      <c r="WWV7" s="111"/>
      <c r="WWW7" s="111"/>
      <c r="WWX7" s="111"/>
      <c r="WWY7" s="111"/>
      <c r="WWZ7" s="111"/>
      <c r="WXA7" s="111"/>
      <c r="WXB7" s="111"/>
      <c r="WXC7" s="111"/>
      <c r="WXD7" s="111"/>
      <c r="WXE7" s="111"/>
      <c r="WXF7" s="111"/>
      <c r="WXG7" s="111"/>
      <c r="WXH7" s="111"/>
      <c r="WXI7" s="111"/>
      <c r="WXJ7" s="111"/>
      <c r="WXK7" s="111"/>
      <c r="WXL7" s="111"/>
      <c r="WXM7" s="111"/>
      <c r="WXN7" s="111"/>
      <c r="WXO7" s="111"/>
      <c r="WXP7" s="111"/>
      <c r="WXQ7" s="111"/>
      <c r="WXR7" s="111"/>
      <c r="WXS7" s="111"/>
      <c r="WXT7" s="111"/>
      <c r="WXU7" s="111"/>
      <c r="WXV7" s="111"/>
      <c r="WXW7" s="111"/>
      <c r="WXX7" s="111"/>
      <c r="WXY7" s="111"/>
      <c r="WXZ7" s="111"/>
      <c r="WYA7" s="111"/>
      <c r="WYB7" s="111"/>
      <c r="WYC7" s="111"/>
      <c r="WYD7" s="111"/>
      <c r="WYE7" s="111"/>
      <c r="WYF7" s="111"/>
      <c r="WYG7" s="111"/>
      <c r="WYH7" s="111"/>
      <c r="WYI7" s="111"/>
      <c r="WYJ7" s="111"/>
      <c r="WYK7" s="111"/>
      <c r="WYL7" s="111"/>
      <c r="WYM7" s="111"/>
      <c r="WYN7" s="111"/>
      <c r="WYO7" s="111"/>
      <c r="WYP7" s="111"/>
      <c r="WYQ7" s="111"/>
      <c r="WYR7" s="111"/>
      <c r="WYS7" s="111"/>
      <c r="WYT7" s="111"/>
      <c r="WYU7" s="111"/>
      <c r="WYV7" s="111"/>
      <c r="WYW7" s="111"/>
      <c r="WYX7" s="111"/>
      <c r="WYY7" s="111"/>
      <c r="WYZ7" s="111"/>
      <c r="WZA7" s="111"/>
      <c r="WZB7" s="111"/>
      <c r="WZC7" s="111"/>
      <c r="WZD7" s="111"/>
      <c r="WZE7" s="111"/>
      <c r="WZF7" s="111"/>
      <c r="WZG7" s="111"/>
      <c r="WZH7" s="111"/>
      <c r="WZI7" s="111"/>
      <c r="WZJ7" s="111"/>
      <c r="WZK7" s="111"/>
      <c r="WZL7" s="111"/>
      <c r="WZM7" s="111"/>
      <c r="WZN7" s="111"/>
      <c r="WZO7" s="111"/>
      <c r="WZP7" s="111"/>
      <c r="WZQ7" s="111"/>
      <c r="WZR7" s="111"/>
      <c r="WZS7" s="111"/>
      <c r="WZT7" s="111"/>
      <c r="WZU7" s="111"/>
      <c r="WZV7" s="111"/>
      <c r="WZW7" s="111"/>
      <c r="WZX7" s="111"/>
      <c r="WZY7" s="111"/>
      <c r="WZZ7" s="111"/>
      <c r="XAA7" s="111"/>
      <c r="XAB7" s="111"/>
      <c r="XAC7" s="111"/>
      <c r="XAD7" s="111"/>
      <c r="XAE7" s="111"/>
      <c r="XAF7" s="111"/>
      <c r="XAG7" s="111"/>
      <c r="XAH7" s="111"/>
      <c r="XAI7" s="111"/>
      <c r="XAJ7" s="111"/>
      <c r="XAK7" s="111"/>
      <c r="XAL7" s="111"/>
      <c r="XAM7" s="111"/>
      <c r="XAN7" s="111"/>
      <c r="XAO7" s="111"/>
      <c r="XAP7" s="111"/>
      <c r="XAQ7" s="111"/>
      <c r="XAR7" s="111"/>
      <c r="XAS7" s="111"/>
      <c r="XAT7" s="111"/>
      <c r="XAU7" s="111"/>
      <c r="XAV7" s="111"/>
      <c r="XAW7" s="111"/>
      <c r="XAX7" s="111"/>
      <c r="XAY7" s="111"/>
      <c r="XAZ7" s="111"/>
      <c r="XBA7" s="111"/>
      <c r="XBB7" s="111"/>
      <c r="XBC7" s="111"/>
      <c r="XBD7" s="111"/>
      <c r="XBE7" s="111"/>
      <c r="XBF7" s="111"/>
      <c r="XBG7" s="111"/>
      <c r="XBH7" s="111"/>
      <c r="XBI7" s="111"/>
      <c r="XBJ7" s="111"/>
      <c r="XBK7" s="111"/>
      <c r="XBL7" s="111"/>
      <c r="XBM7" s="111"/>
      <c r="XBN7" s="111"/>
      <c r="XBO7" s="111"/>
      <c r="XBP7" s="111"/>
      <c r="XBQ7" s="111"/>
      <c r="XBR7" s="111"/>
      <c r="XBS7" s="111"/>
      <c r="XBT7" s="111"/>
      <c r="XBU7" s="111"/>
      <c r="XBV7" s="111"/>
      <c r="XBW7" s="111"/>
      <c r="XBX7" s="111"/>
      <c r="XBY7" s="111"/>
      <c r="XBZ7" s="111"/>
      <c r="XCA7" s="111"/>
      <c r="XCB7" s="111"/>
      <c r="XCC7" s="111"/>
      <c r="XCD7" s="111"/>
      <c r="XCE7" s="111"/>
      <c r="XCF7" s="111"/>
      <c r="XCG7" s="111"/>
      <c r="XCH7" s="111"/>
      <c r="XCI7" s="111"/>
      <c r="XCJ7" s="111"/>
      <c r="XCK7" s="111"/>
      <c r="XCL7" s="111"/>
      <c r="XCM7" s="111"/>
      <c r="XCN7" s="111"/>
      <c r="XCO7" s="111"/>
      <c r="XCP7" s="111"/>
      <c r="XCQ7" s="111"/>
      <c r="XCR7" s="111"/>
      <c r="XCS7" s="111"/>
      <c r="XCT7" s="111"/>
      <c r="XCU7" s="111"/>
      <c r="XCV7" s="111"/>
      <c r="XCW7" s="111"/>
      <c r="XCX7" s="111"/>
      <c r="XCY7" s="111"/>
      <c r="XCZ7" s="111"/>
      <c r="XDA7" s="111"/>
      <c r="XDB7" s="111"/>
      <c r="XDC7" s="111"/>
      <c r="XDD7" s="111"/>
      <c r="XDE7" s="111"/>
      <c r="XDF7" s="111"/>
      <c r="XDG7" s="111"/>
      <c r="XDH7" s="111"/>
      <c r="XDI7" s="111"/>
      <c r="XDJ7" s="111"/>
      <c r="XDK7" s="111"/>
      <c r="XDL7" s="111"/>
      <c r="XDM7" s="111"/>
      <c r="XDN7" s="111"/>
      <c r="XDO7" s="111"/>
      <c r="XDP7" s="111"/>
      <c r="XDQ7" s="111"/>
      <c r="XDR7" s="111"/>
      <c r="XDS7" s="111"/>
      <c r="XDT7" s="111"/>
      <c r="XDU7" s="111"/>
      <c r="XDV7" s="111"/>
      <c r="XDW7" s="111"/>
      <c r="XDX7" s="111"/>
      <c r="XDY7" s="111"/>
      <c r="XDZ7" s="111"/>
      <c r="XEA7" s="111"/>
      <c r="XEB7" s="111"/>
      <c r="XEC7" s="111"/>
      <c r="XED7" s="111"/>
      <c r="XEE7" s="111"/>
      <c r="XEF7" s="111"/>
      <c r="XEG7" s="111"/>
      <c r="XEH7" s="111"/>
      <c r="XEI7" s="111"/>
      <c r="XEJ7" s="111"/>
      <c r="XEK7" s="111"/>
      <c r="XEL7" s="111"/>
      <c r="XEM7" s="111"/>
      <c r="XEN7" s="111"/>
      <c r="XEO7" s="111"/>
      <c r="XEP7" s="111"/>
      <c r="XEQ7" s="111"/>
      <c r="XER7" s="111"/>
      <c r="XES7" s="111"/>
      <c r="XET7" s="111"/>
      <c r="XEU7" s="111"/>
      <c r="XEV7" s="111"/>
      <c r="XEW7" s="111"/>
      <c r="XEX7" s="111"/>
      <c r="XEY7" s="111"/>
      <c r="XEZ7" s="111"/>
      <c r="XFA7" s="111"/>
      <c r="XFB7" s="111"/>
      <c r="XFC7" s="111"/>
    </row>
    <row r="8" spans="1:16383" ht="18" customHeight="1">
      <c r="A8" s="158"/>
      <c r="B8" s="161"/>
      <c r="C8" s="161"/>
      <c r="D8" s="161"/>
      <c r="E8" s="161"/>
      <c r="F8" s="161"/>
    </row>
    <row r="9" spans="1:16383" ht="18" customHeight="1">
      <c r="A9" s="164" t="s">
        <v>472</v>
      </c>
      <c r="B9" s="182"/>
      <c r="C9" s="182"/>
      <c r="D9" s="182"/>
      <c r="E9" s="182"/>
      <c r="F9" s="182"/>
    </row>
    <row r="10" spans="1:16383" ht="18" customHeight="1">
      <c r="A10" s="159" t="s">
        <v>488</v>
      </c>
      <c r="B10" s="172">
        <v>0</v>
      </c>
      <c r="C10" s="172">
        <v>0</v>
      </c>
      <c r="D10" s="172">
        <v>0</v>
      </c>
      <c r="E10" s="172">
        <v>0</v>
      </c>
      <c r="F10" s="172">
        <v>1</v>
      </c>
    </row>
    <row r="11" spans="1:16383" ht="18" customHeight="1">
      <c r="A11" s="159" t="s">
        <v>513</v>
      </c>
      <c r="B11" s="172">
        <v>0</v>
      </c>
      <c r="C11" s="175">
        <v>0</v>
      </c>
      <c r="D11" s="175">
        <v>0</v>
      </c>
      <c r="E11" s="175">
        <v>0</v>
      </c>
      <c r="F11" s="175">
        <v>0</v>
      </c>
    </row>
    <row r="12" spans="1:16383" ht="18" customHeight="1">
      <c r="A12" s="159" t="s">
        <v>498</v>
      </c>
      <c r="B12" s="173">
        <v>0.22</v>
      </c>
      <c r="C12" s="173">
        <v>0</v>
      </c>
      <c r="D12" s="173">
        <v>0.27</v>
      </c>
      <c r="E12" s="173">
        <v>0</v>
      </c>
      <c r="F12" s="173">
        <v>0.11</v>
      </c>
    </row>
    <row r="13" spans="1:16383" ht="18" customHeight="1">
      <c r="A13" s="159" t="s">
        <v>499</v>
      </c>
      <c r="B13" s="173">
        <v>0.5</v>
      </c>
      <c r="C13" s="173">
        <v>0.24</v>
      </c>
      <c r="D13" s="174">
        <v>0.13</v>
      </c>
      <c r="E13" s="173">
        <v>0.14000000000000001</v>
      </c>
      <c r="F13" s="173">
        <v>0.18</v>
      </c>
    </row>
    <row r="14" spans="1:16383" ht="18" customHeight="1">
      <c r="A14" s="158"/>
      <c r="B14" s="161"/>
      <c r="C14" s="161"/>
      <c r="D14" s="161"/>
      <c r="E14" s="161"/>
      <c r="F14" s="161"/>
    </row>
    <row r="15" spans="1:16383" ht="18" customHeight="1">
      <c r="A15" s="164" t="s">
        <v>474</v>
      </c>
      <c r="B15" s="164"/>
      <c r="C15" s="164"/>
      <c r="D15" s="164"/>
      <c r="E15" s="164"/>
      <c r="F15" s="164"/>
    </row>
    <row r="16" spans="1:16383" ht="18" customHeight="1">
      <c r="A16" s="163" t="s">
        <v>492</v>
      </c>
      <c r="B16" s="175" t="s">
        <v>508</v>
      </c>
      <c r="C16" s="175" t="s">
        <v>508</v>
      </c>
      <c r="D16" s="175" t="s">
        <v>508</v>
      </c>
      <c r="E16" s="175">
        <v>21579</v>
      </c>
      <c r="F16" s="175">
        <v>14732</v>
      </c>
    </row>
    <row r="17" spans="1:7" ht="18" customHeight="1">
      <c r="A17" s="159" t="s">
        <v>475</v>
      </c>
      <c r="B17" s="175">
        <v>1003</v>
      </c>
      <c r="C17" s="175">
        <v>790</v>
      </c>
      <c r="D17" s="175">
        <v>1005</v>
      </c>
      <c r="E17" s="175">
        <v>1304</v>
      </c>
      <c r="F17" s="175">
        <v>1007</v>
      </c>
    </row>
    <row r="18" spans="1:7" ht="18" customHeight="1">
      <c r="A18" s="159" t="s">
        <v>493</v>
      </c>
      <c r="B18" s="172">
        <v>0</v>
      </c>
      <c r="C18" s="172">
        <v>0</v>
      </c>
      <c r="D18" s="172">
        <v>0</v>
      </c>
      <c r="E18" s="172">
        <v>1</v>
      </c>
      <c r="F18" s="172">
        <v>1</v>
      </c>
    </row>
    <row r="19" spans="1:7" ht="18" customHeight="1">
      <c r="A19" s="163" t="s">
        <v>491</v>
      </c>
      <c r="B19" s="172">
        <v>42.9</v>
      </c>
      <c r="C19" s="172">
        <v>100</v>
      </c>
      <c r="D19" s="172">
        <v>100</v>
      </c>
      <c r="E19" s="172">
        <v>100</v>
      </c>
      <c r="F19" s="172">
        <v>0</v>
      </c>
    </row>
    <row r="20" spans="1:7" ht="18" customHeight="1">
      <c r="A20" s="158"/>
      <c r="B20" s="161"/>
      <c r="C20" s="161"/>
      <c r="D20" s="161"/>
      <c r="E20" s="161"/>
      <c r="F20" s="161"/>
    </row>
    <row r="21" spans="1:7" ht="18" customHeight="1">
      <c r="A21" s="164" t="s">
        <v>476</v>
      </c>
      <c r="B21" s="164"/>
      <c r="C21" s="164"/>
      <c r="D21" s="164"/>
      <c r="E21" s="164"/>
      <c r="F21" s="164"/>
      <c r="G21" s="171"/>
    </row>
    <row r="22" spans="1:7" ht="18" customHeight="1">
      <c r="A22" s="163" t="s">
        <v>512</v>
      </c>
      <c r="B22" s="175">
        <v>409574.80159910006</v>
      </c>
      <c r="C22" s="175">
        <v>306519.24306132802</v>
      </c>
      <c r="D22" s="175">
        <v>325328.88075999997</v>
      </c>
      <c r="E22" s="175">
        <v>342924.17824590002</v>
      </c>
      <c r="F22" s="175">
        <v>348964.30845110002</v>
      </c>
      <c r="G22" s="171"/>
    </row>
    <row r="23" spans="1:7" ht="18" customHeight="1">
      <c r="A23" s="163" t="s">
        <v>511</v>
      </c>
      <c r="B23" s="175">
        <v>133803.22759910001</v>
      </c>
      <c r="C23" s="175">
        <v>116898.03834772299</v>
      </c>
      <c r="D23" s="175">
        <v>125691.70987999999</v>
      </c>
      <c r="E23" s="175">
        <v>145074.49864590002</v>
      </c>
      <c r="F23" s="175">
        <v>145094.5163391</v>
      </c>
    </row>
    <row r="24" spans="1:7" ht="18" customHeight="1">
      <c r="A24" s="163" t="s">
        <v>509</v>
      </c>
      <c r="B24" s="175">
        <v>273658.32</v>
      </c>
      <c r="C24" s="175">
        <v>187595.38679360499</v>
      </c>
      <c r="D24" s="175">
        <v>197448.44</v>
      </c>
      <c r="E24" s="175">
        <v>195345.36</v>
      </c>
      <c r="F24" s="175">
        <v>201861.80000000002</v>
      </c>
    </row>
    <row r="25" spans="1:7" ht="18" customHeight="1">
      <c r="A25" s="163" t="s">
        <v>510</v>
      </c>
      <c r="B25" s="175">
        <v>2113.2539999999999</v>
      </c>
      <c r="C25" s="175">
        <v>2025.81792</v>
      </c>
      <c r="D25" s="175">
        <v>2188.7308800000001</v>
      </c>
      <c r="E25" s="175">
        <v>2504.3195999999998</v>
      </c>
      <c r="F25" s="175">
        <v>2007.9921120000001</v>
      </c>
    </row>
    <row r="26" spans="1:7" ht="18" customHeight="1">
      <c r="A26" s="163" t="s">
        <v>490</v>
      </c>
      <c r="B26" s="175">
        <v>809.2</v>
      </c>
      <c r="C26" s="175">
        <v>658.6</v>
      </c>
      <c r="D26" s="175">
        <v>705</v>
      </c>
      <c r="E26" s="175">
        <v>856.9</v>
      </c>
      <c r="F26" s="175">
        <v>858.2</v>
      </c>
    </row>
    <row r="27" spans="1:7" ht="18" customHeight="1">
      <c r="A27" s="170" t="s">
        <v>503</v>
      </c>
      <c r="B27" s="178">
        <v>11.99</v>
      </c>
      <c r="C27" s="178">
        <v>13.26</v>
      </c>
      <c r="D27" s="178">
        <v>12.14</v>
      </c>
      <c r="E27" s="178">
        <v>9.81</v>
      </c>
      <c r="F27" s="178">
        <v>9.89</v>
      </c>
    </row>
    <row r="28" spans="1:7" ht="18" customHeight="1">
      <c r="A28" s="166"/>
      <c r="B28" s="161"/>
      <c r="C28" s="161"/>
      <c r="D28" s="161"/>
      <c r="E28" s="161"/>
      <c r="F28" s="161"/>
    </row>
    <row r="29" spans="1:7" ht="18" customHeight="1">
      <c r="A29" s="164" t="s">
        <v>477</v>
      </c>
      <c r="B29" s="164"/>
      <c r="C29" s="164"/>
      <c r="D29" s="164"/>
      <c r="E29" s="164"/>
      <c r="F29" s="164"/>
    </row>
    <row r="30" spans="1:7" ht="18" customHeight="1">
      <c r="A30" s="163" t="s">
        <v>502</v>
      </c>
      <c r="B30" s="172">
        <v>0</v>
      </c>
      <c r="C30" s="172">
        <v>0</v>
      </c>
      <c r="D30" s="172">
        <v>0</v>
      </c>
      <c r="E30" s="172">
        <v>0</v>
      </c>
      <c r="F30" s="172">
        <v>0</v>
      </c>
    </row>
    <row r="31" spans="1:7" ht="18" customHeight="1">
      <c r="A31" s="163" t="s">
        <v>500</v>
      </c>
      <c r="B31" s="175">
        <v>34304</v>
      </c>
      <c r="C31" s="175">
        <v>13377</v>
      </c>
      <c r="D31" s="175">
        <v>12324</v>
      </c>
      <c r="E31" s="175">
        <v>76222</v>
      </c>
      <c r="F31" s="175">
        <v>75992</v>
      </c>
    </row>
    <row r="32" spans="1:7" ht="18" customHeight="1">
      <c r="A32" s="163" t="s">
        <v>478</v>
      </c>
      <c r="B32" s="175">
        <v>82</v>
      </c>
      <c r="C32" s="175">
        <v>52</v>
      </c>
      <c r="D32" s="175">
        <v>56</v>
      </c>
      <c r="E32" s="175">
        <v>55</v>
      </c>
      <c r="F32" s="175">
        <v>51</v>
      </c>
    </row>
    <row r="33" spans="1:6" ht="18" customHeight="1">
      <c r="A33" s="163" t="s">
        <v>479</v>
      </c>
      <c r="B33" s="175">
        <v>70.7</v>
      </c>
      <c r="C33" s="172">
        <v>0</v>
      </c>
      <c r="D33" s="172">
        <v>0</v>
      </c>
      <c r="E33" s="172">
        <v>0</v>
      </c>
      <c r="F33" s="172">
        <v>0</v>
      </c>
    </row>
    <row r="34" spans="1:6" ht="18" customHeight="1">
      <c r="A34" s="163" t="s">
        <v>489</v>
      </c>
      <c r="B34" s="175">
        <v>44</v>
      </c>
      <c r="C34" s="175">
        <v>976</v>
      </c>
      <c r="D34" s="175">
        <v>128</v>
      </c>
      <c r="E34" s="175">
        <v>7</v>
      </c>
      <c r="F34" s="175">
        <v>2840</v>
      </c>
    </row>
    <row r="35" spans="1:6" ht="21" customHeight="1">
      <c r="A35" s="163" t="s">
        <v>480</v>
      </c>
      <c r="B35" s="175">
        <v>100</v>
      </c>
      <c r="C35" s="175">
        <v>86.7</v>
      </c>
      <c r="D35" s="175">
        <v>0</v>
      </c>
      <c r="E35" s="175">
        <v>100</v>
      </c>
      <c r="F35" s="175">
        <v>100</v>
      </c>
    </row>
    <row r="36" spans="1:6" ht="27" customHeight="1">
      <c r="A36" s="148" t="s">
        <v>412</v>
      </c>
    </row>
  </sheetData>
  <pageMargins left="0.24" right="0.24" top="0.984251969" bottom="0.984251969" header="0.5" footer="0.5"/>
  <pageSetup paperSize="9" scale="78" orientation="portrait" r:id="rId1"/>
  <headerFooter alignWithMargins="0">
    <oddFooter>&amp;L&amp;1#&amp;"Calibri"&amp;8&amp;K000000Sensitivity: 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 and summary" ma:contentTypeID="0x0101006D399FD464004C9BB7D74AF768EDCBD23004002DC0D72769F3D148AA82FE9A8C1F8E1F" ma:contentTypeVersion="5" ma:contentTypeDescription="Report and summary are documents characterized by information or other content reflective of inquiry or investigation, which is tailored to the context of a given situation and audience. The purpose of reports is usually to inform." ma:contentTypeScope="" ma:versionID="ae6158fc6c8396322cc8541e454cf959">
  <xsd:schema xmlns:xsd="http://www.w3.org/2001/XMLSchema" xmlns:p="http://schemas.microsoft.com/office/2006/metadata/properties" xmlns:ns1="http://schemas.microsoft.com/sharepoint/v3" xmlns:ns2="f46af90b-0c71-4022-a74e-bf7f4981db53" targetNamespace="http://schemas.microsoft.com/office/2006/metadata/properties" ma:root="true" ma:fieldsID="6a438628900ce9c2df9e019fee1641da" ns1:_="" ns2:_="">
    <xsd:import namespace="http://schemas.microsoft.com/sharepoint/v3"/>
    <xsd:import namespace="f46af90b-0c71-4022-a74e-bf7f4981db53"/>
    <xsd:element name="properties">
      <xsd:complexType>
        <xsd:sequence>
          <xsd:element name="documentManagement">
            <xsd:complexType>
              <xsd:all>
                <xsd:element ref="ns2:WoWConfidentiality"/>
                <xsd:element ref="ns2:WoWDocumentDate"/>
                <xsd:element ref="ns1:WoWContentOwner"/>
                <xsd:element ref="ns2:WoWUniqueId" minOccurs="0"/>
                <xsd:element ref="ns2:WoWLink" minOccurs="0"/>
                <xsd:element ref="ns2:WoWRecordDate" minOccurs="0"/>
                <xsd:element ref="ns2:about" minOccurs="0"/>
                <xsd:element ref="ns2:WoWArchivePeriod" minOccurs="0"/>
                <xsd:element ref="ns2:Quarterly_x0020_Reporting" minOccurs="0"/>
                <xsd:element ref="ns2:OpCo" minOccurs="0"/>
                <xsd:element ref="ns2:Month" minOccurs="0"/>
                <xsd:element ref="ns2:Year" minOccurs="0"/>
                <xsd:element ref="ns2:Topic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WoWContentOwner" ma:index="10" ma:displayName="Information Owner" ma:description="Person responsible for the document content, either the writer of the document or a person the writer works on behalf of" ma:list="UserInfo" ma:internalName="WoWContentOwner" ma:showField="ImnNam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f46af90b-0c71-4022-a74e-bf7f4981db53" elementFormDefault="qualified">
    <xsd:import namespace="http://schemas.microsoft.com/office/2006/documentManagement/types"/>
    <xsd:element name="WoWConfidentiality" ma:index="8" ma:displayName="Confidentiality" ma:default="Open" ma:description="Level of confidentiality" ma:format="Dropdown" ma:internalName="WoWConfidentiality">
      <xsd:simpleType>
        <xsd:restriction base="dms:Choice">
          <xsd:enumeration value="Open"/>
          <xsd:enumeration value="Internal"/>
          <xsd:enumeration value="Confidential"/>
        </xsd:restriction>
      </xsd:simpleType>
    </xsd:element>
    <xsd:element name="WoWDocumentDate" ma:index="9" ma:displayName="Document Date" ma:default="[today]" ma:description="Consider for each document what the relevant date is. For historical documents, please change the date" ma:format="DateOnly" ma:internalName="WoWDocumentDate">
      <xsd:simpleType>
        <xsd:restriction base="dms:DateTime"/>
      </xsd:simpleType>
    </xsd:element>
    <xsd:element name="WoWUniqueId" ma:index="11" nillable="true" ma:displayName="Unique ID" ma:description="" ma:hidden="true" ma:internalName="WoWUniqueId">
      <xsd:simpleType>
        <xsd:restriction base="dms:Unknown"/>
      </xsd:simpleType>
    </xsd:element>
    <xsd:element name="WoWLink" ma:index="12" nillable="true" ma:displayName="Link" ma:description="Use this link when referencing this item in emails and other documents; it will always point to the latest version even when the document is moved to another location." ma:hidden="true" ma:internalName="WoWLink">
      <xsd:simpleType>
        <xsd:restriction base="dms:Unknown"/>
      </xsd:simpleType>
    </xsd:element>
    <xsd:element name="WoWRecordDate" ma:index="13" nillable="true" ma:displayName="Record Date" ma:description="" ma:hidden="true" ma:internalName="WoWRecordDate">
      <xsd:simpleType>
        <xsd:restriction base="dms:Unknown"/>
      </xsd:simpleType>
    </xsd:element>
    <xsd:element name="about" ma:index="14" nillable="true" ma:displayName="Related Topic Pages" ma:description="Related Topic Pages" ma:hidden="true" ma:internalName="about">
      <xsd:simpleType>
        <xsd:restriction base="dms:Unknown"/>
      </xsd:simpleType>
    </xsd:element>
    <xsd:element name="WoWArchivePeriod" ma:index="15" nillable="true" ma:displayName="Archive Period" ma:default="StandardPolicy" ma:description="Nominates the document to become a record, and/or defines how long the document should be kept" ma:format="Dropdown" ma:hidden="true" ma:internalName="WoWArchivePeriod">
      <xsd:simpleType>
        <xsd:restriction base="dms:Choice">
          <xsd:enumeration value="StandardPolicy"/>
          <xsd:enumeration value="Short"/>
          <xsd:enumeration value="Long"/>
          <xsd:enumeration value="Forever"/>
        </xsd:restriction>
      </xsd:simpleType>
    </xsd:element>
    <xsd:element name="Quarterly_x0020_Reporting" ma:index="16" nillable="true" ma:displayName="Category" ma:format="Dropdown" ma:internalName="Quarterly_x0020_Reporting" ma:readOnly="false">
      <xsd:simpleType>
        <xsd:restriction base="dms:Choice">
          <xsd:enumeration value="00 Reporting plan"/>
          <xsd:enumeration value="01 External Report"/>
          <xsd:enumeration value="01 Input Business Manager"/>
          <xsd:enumeration value="01 External Presentation"/>
          <xsd:enumeration value="02 Table file for external report"/>
          <xsd:enumeration value="02 WEB file"/>
          <xsd:enumeration value="02 Table file support files"/>
          <xsd:enumeration value="03 Checklist templates"/>
          <xsd:enumeration value="03 Controlling checklists"/>
          <xsd:enumeration value="04 Company file template"/>
          <xsd:enumeration value="04 Company files"/>
          <xsd:enumeration value="04 Supporting files"/>
          <xsd:enumeration value="Benchmarking"/>
          <xsd:enumeration value="Cheat sheet"/>
          <xsd:enumeration value="Consensus"/>
          <xsd:enumeration value="Definitions"/>
          <xsd:enumeration value="Forecast"/>
          <xsd:enumeration value="Forecast assessment"/>
          <xsd:enumeration value="FR minutes"/>
          <xsd:enumeration value="Group presentations"/>
          <xsd:enumeration value="Issues to FR from BM"/>
          <xsd:enumeration value="Management Reports"/>
          <xsd:enumeration value="Mobile data and technical OPEX"/>
          <xsd:enumeration value="Monthly Report to BoD"/>
          <xsd:enumeration value="Non-financial reporting"/>
          <xsd:enumeration value="Roaming files"/>
          <xsd:enumeration value="Short Status"/>
          <xsd:enumeration value="Summary files"/>
          <xsd:enumeration value="Supporting files"/>
          <xsd:enumeration value="Template"/>
          <xsd:enumeration value="Weekly minutes"/>
          <xsd:enumeration value="N/A"/>
        </xsd:restriction>
      </xsd:simpleType>
    </xsd:element>
    <xsd:element name="OpCo" ma:index="17" nillable="true" ma:displayName="Entity" ma:format="Dropdown" ma:internalName="OpCo">
      <xsd:simpleType>
        <xsd:restriction base="dms:Choice">
          <xsd:enumeration value="Telenor Group"/>
          <xsd:enumeration value="Telenor Norway"/>
          <xsd:enumeration value="Telenor Sweden"/>
          <xsd:enumeration value="Telenor Denmark"/>
          <xsd:enumeration value="Kyivstar"/>
          <xsd:enumeration value="Telenor Hungary"/>
          <xsd:enumeration value="Pannon"/>
          <xsd:enumeration value="Telenor Serbia"/>
          <xsd:enumeration value="Telenor Montenegro"/>
          <xsd:enumeration value="Promonte"/>
          <xsd:enumeration value="DTAC"/>
          <xsd:enumeration value="DiGi"/>
          <xsd:enumeration value="Grameenphone"/>
          <xsd:enumeration value="Telenor Pakistan"/>
          <xsd:enumeration value="Uninor"/>
          <xsd:enumeration value="Broadcast"/>
          <xsd:enumeration value="Other businesses"/>
          <xsd:enumeration value="Associated companies"/>
          <xsd:enumeration value="FRC/CPA Internal"/>
          <xsd:enumeration value="Nordic"/>
          <xsd:enumeration value="CEE"/>
          <xsd:enumeration value="Asia"/>
          <xsd:enumeration value="N/A"/>
        </xsd:restriction>
      </xsd:simpleType>
    </xsd:element>
    <xsd:element name="Month" ma:index="18" nillable="true" ma:displayName="Period" ma:format="Dropdown" ma:internalName="Month" ma:readOnly="false">
      <xsd:simpleType>
        <xsd:restriction base="dms:Choice">
          <xsd:enumeration value="00 Annual"/>
          <xsd:enumeration value="01 January"/>
          <xsd:enumeration value="02 February"/>
          <xsd:enumeration value="03 March (Q1)"/>
          <xsd:enumeration value="04 April"/>
          <xsd:enumeration value="05 May"/>
          <xsd:enumeration value="06 June (Q2)"/>
          <xsd:enumeration value="07 July"/>
          <xsd:enumeration value="08 August"/>
          <xsd:enumeration value="09 September (Q3)"/>
          <xsd:enumeration value="10 October"/>
          <xsd:enumeration value="11 November"/>
          <xsd:enumeration value="12 December (Q4)"/>
        </xsd:restriction>
      </xsd:simpleType>
    </xsd:element>
    <xsd:element name="Year" ma:index="19" nillable="true" ma:displayName="Year" ma:format="Dropdown" ma:internalName="Year" ma:readOnly="false">
      <xsd:simpleType>
        <xsd:restriction base="dms:Choice"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OLD"/>
        </xsd:restriction>
      </xsd:simpleType>
    </xsd:element>
    <xsd:element name="TopicId" ma:index="20" nillable="true" ma:displayName="TopicId" ma:internalName="TopicId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WoWArchivePeriod xmlns="f46af90b-0c71-4022-a74e-bf7f4981db53">StandardPolicy</WoWArchivePeriod>
    <Quarterly_x0020_Reporting xmlns="f46af90b-0c71-4022-a74e-bf7f4981db53">02 Table file for external report</Quarterly_x0020_Reporting>
    <WoWContentOwner xmlns="http://schemas.microsoft.com/sharepoint/v3">61</WoWContentOwner>
    <OpCo xmlns="f46af90b-0c71-4022-a74e-bf7f4981db53">Telenor Group</OpCo>
    <WoWConfidentiality xmlns="f46af90b-0c71-4022-a74e-bf7f4981db53">Confidential</WoWConfidentiality>
    <Year xmlns="f46af90b-0c71-4022-a74e-bf7f4981db53">2011</Year>
    <WoWRecordDate xmlns="f46af90b-0c71-4022-a74e-bf7f4981db53" xsi:nil="true"/>
    <Month xmlns="f46af90b-0c71-4022-a74e-bf7f4981db53">09 September (Q3)</Month>
    <WoWUniqueId xmlns="f46af90b-0c71-4022-a74e-bf7f4981db53">zB4HPCY4P0w</WoWUniqueId>
    <WoWDocumentDate xmlns="f46af90b-0c71-4022-a74e-bf7f4981db53">2017-08-24T22:00:00+00:00</WoWDocumentDate>
    <WoWLink xmlns="f46af90b-0c71-4022-a74e-bf7f4981db53">https://groupunits.sec.wow.telenor.com/sites/cpa/_layouts/TelenorWoW/ShowItem.aspx?ID=zB4HPCY4P0w, https://groupunits.sec.wow.telenor.com/sites/cpa/_layouts/TelenorWoW/ShowItem.aspx?ID=zB4HPCY4P0w</WoWLink>
    <about xmlns="f46af90b-0c71-4022-a74e-bf7f4981db53" xsi:nil="true"/>
  </documentManagement>
</p:properties>
</file>

<file path=customXml/itemProps1.xml><?xml version="1.0" encoding="utf-8"?>
<ds:datastoreItem xmlns:ds="http://schemas.openxmlformats.org/officeDocument/2006/customXml" ds:itemID="{FEF974DF-10ED-4599-A0A2-F36D5165870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AA6FEC0-1417-4357-91C3-976DBDCC9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6af90b-0c71-4022-a74e-bf7f4981db5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38CEB94-F242-4188-81C1-02A6383E473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5A8470-BA5D-4DC1-A92B-7199CF2D50FB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f46af90b-0c71-4022-a74e-bf7f4981db5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16</vt:i4>
      </vt:variant>
    </vt:vector>
  </HeadingPairs>
  <TitlesOfParts>
    <vt:vector size="35" baseType="lpstr">
      <vt:lpstr>Other_DK (not in use)</vt:lpstr>
      <vt:lpstr>Web File adj Other for Q1-16</vt:lpstr>
      <vt:lpstr>EBITDA Contribution -brukes den</vt:lpstr>
      <vt:lpstr>Ark3</vt:lpstr>
      <vt:lpstr>GROUP</vt:lpstr>
      <vt:lpstr>Norway</vt:lpstr>
      <vt:lpstr>Denmark</vt:lpstr>
      <vt:lpstr>Sweden</vt:lpstr>
      <vt:lpstr>Finland</vt:lpstr>
      <vt:lpstr>dtac</vt:lpstr>
      <vt:lpstr>digi</vt:lpstr>
      <vt:lpstr>Grameenphone</vt:lpstr>
      <vt:lpstr>Pakistan</vt:lpstr>
      <vt:lpstr>Myanmar</vt:lpstr>
      <vt:lpstr>Bulgaria</vt:lpstr>
      <vt:lpstr>Hungary</vt:lpstr>
      <vt:lpstr>Montenegro</vt:lpstr>
      <vt:lpstr>Serbia</vt:lpstr>
      <vt:lpstr>India</vt:lpstr>
      <vt:lpstr>Bulgaria!Print_Area</vt:lpstr>
      <vt:lpstr>Denmark!Print_Area</vt:lpstr>
      <vt:lpstr>digi!Print_Area</vt:lpstr>
      <vt:lpstr>dtac!Print_Area</vt:lpstr>
      <vt:lpstr>Finland!Print_Area</vt:lpstr>
      <vt:lpstr>Grameenphone!Print_Area</vt:lpstr>
      <vt:lpstr>GROUP!Print_Area</vt:lpstr>
      <vt:lpstr>Hungary!Print_Area</vt:lpstr>
      <vt:lpstr>India!Print_Area</vt:lpstr>
      <vt:lpstr>Montenegro!Print_Area</vt:lpstr>
      <vt:lpstr>Myanmar!Print_Area</vt:lpstr>
      <vt:lpstr>Norway!Print_Area</vt:lpstr>
      <vt:lpstr>'Other_DK (not in use)'!Print_Area</vt:lpstr>
      <vt:lpstr>Pakistan!Print_Area</vt:lpstr>
      <vt:lpstr>Serbia!Print_Area</vt:lpstr>
      <vt:lpstr>Sweden!Print_Area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NFR Sustainability figures</dc:title>
  <dc:creator>Håkon Hatlevik;helge.oien@telenor.com</dc:creator>
  <cp:lastModifiedBy>Eyvind Lome</cp:lastModifiedBy>
  <cp:lastPrinted>2017-08-24T11:39:54Z</cp:lastPrinted>
  <dcterms:created xsi:type="dcterms:W3CDTF">2011-09-19T09:15:38Z</dcterms:created>
  <dcterms:modified xsi:type="dcterms:W3CDTF">2021-04-20T06:50:24Z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0x0101006D399FD464004C9BB7D74AF768EDCBD240010074CB494F1C8E4B4A82EB5311ED0A40E5</vt:lpwstr>
  </property>
  <property fmtid="{D5CDD505-2E9C-101B-9397-08002B2CF9AE}" pid="3" name="UniqueID">
    <vt:lpwstr>32b2c908-beeb-4938-8ff7-5ec7e410433e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f604d2c9-1577-460e-b668-57374a0216c3_Enabled">
    <vt:lpwstr>true</vt:lpwstr>
  </property>
  <property fmtid="{D5CDD505-2E9C-101B-9397-08002B2CF9AE}" pid="7" name="MSIP_Label_f604d2c9-1577-460e-b668-57374a0216c3_SetDate">
    <vt:lpwstr>2021-04-20T06:50:22Z</vt:lpwstr>
  </property>
  <property fmtid="{D5CDD505-2E9C-101B-9397-08002B2CF9AE}" pid="8" name="MSIP_Label_f604d2c9-1577-460e-b668-57374a0216c3_Method">
    <vt:lpwstr>Standard</vt:lpwstr>
  </property>
  <property fmtid="{D5CDD505-2E9C-101B-9397-08002B2CF9AE}" pid="9" name="MSIP_Label_f604d2c9-1577-460e-b668-57374a0216c3_Name">
    <vt:lpwstr>f604d2c9-1577-460e-b668-57374a0216c3</vt:lpwstr>
  </property>
  <property fmtid="{D5CDD505-2E9C-101B-9397-08002B2CF9AE}" pid="10" name="MSIP_Label_f604d2c9-1577-460e-b668-57374a0216c3_SiteId">
    <vt:lpwstr>1676489c-5c72-46b7-ba63-9ab90c4aad44</vt:lpwstr>
  </property>
  <property fmtid="{D5CDD505-2E9C-101B-9397-08002B2CF9AE}" pid="11" name="MSIP_Label_f604d2c9-1577-460e-b668-57374a0216c3_ActionId">
    <vt:lpwstr>52b7bf98-d8a0-4d6b-8f3d-6d51d0b33416</vt:lpwstr>
  </property>
  <property fmtid="{D5CDD505-2E9C-101B-9397-08002B2CF9AE}" pid="12" name="MSIP_Label_f604d2c9-1577-460e-b668-57374a0216c3_ContentBits">
    <vt:lpwstr>2</vt:lpwstr>
  </property>
</Properties>
</file>